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154" documentId="8_{05EF7246-A186-4EF7-9283-D3816C0F164A}" xr6:coauthVersionLast="47" xr6:coauthVersionMax="47" xr10:uidLastSave="{B2371001-C976-4CE2-9AF1-6D04F4437DDF}"/>
  <bookViews>
    <workbookView xWindow="28680" yWindow="-30" windowWidth="29040" windowHeight="15720" xr2:uid="{8E6B7A42-BC3E-403A-80E1-4125918A08A1}"/>
  </bookViews>
  <sheets>
    <sheet name="Hourly rate calcul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H14" i="1"/>
  <c r="H13" i="1"/>
  <c r="C46" i="1"/>
  <c r="C34" i="1"/>
  <c r="G17" i="1"/>
  <c r="E17" i="1"/>
  <c r="G16" i="1"/>
  <c r="E16" i="1"/>
  <c r="K16" i="1" s="1"/>
  <c r="F15" i="1"/>
  <c r="J15" i="1" s="1"/>
  <c r="K15" i="1" s="1"/>
  <c r="F14" i="1"/>
  <c r="F13" i="1"/>
  <c r="J13" i="1" s="1"/>
  <c r="K13" i="1" s="1"/>
  <c r="K17" i="1" l="1"/>
  <c r="J14" i="1"/>
  <c r="K14" i="1" s="1"/>
</calcChain>
</file>

<file path=xl/sharedStrings.xml><?xml version="1.0" encoding="utf-8"?>
<sst xmlns="http://schemas.openxmlformats.org/spreadsheetml/2006/main" count="57" uniqueCount="47">
  <si>
    <t>01/05/2024 -30/04/2025</t>
  </si>
  <si>
    <t xml:space="preserve">Z
</t>
  </si>
  <si>
    <t>01/12/2024 - 31/07/2025</t>
  </si>
  <si>
    <t>01/02/2025 -31/05/2025</t>
  </si>
  <si>
    <t>FO</t>
  </si>
  <si>
    <t>NA</t>
  </si>
  <si>
    <t>01/01/2025 -31/12/2025</t>
  </si>
  <si>
    <t xml:space="preserve"> </t>
  </si>
  <si>
    <t xml:space="preserve">1. </t>
  </si>
  <si>
    <t>2.</t>
  </si>
  <si>
    <t>Sample calculation of hourly rate based on the last known documentation:</t>
  </si>
  <si>
    <t>Project Personnel</t>
  </si>
  <si>
    <t>Time Period</t>
  </si>
  <si>
    <t>Note:</t>
  </si>
  <si>
    <t>In the case of simplified reporting of personal expenses, only remuneration for hours worked can be claimed, but the following cannot be claimed: reimbursement for vacation or public holidays, or compensation for loss of income due to incapacity for work.</t>
  </si>
  <si>
    <t>Number of months for the given time period</t>
  </si>
  <si>
    <t>Proven by timesheets
The maximum number of hours worked according to timesheets is 1720 hours/year</t>
  </si>
  <si>
    <t>Proven by timesheets or invoices with a breakdown of activities by hours
The maximum number of hours worked according to timesheets is 1,720 hours/year</t>
  </si>
  <si>
    <t>Personnel 1</t>
  </si>
  <si>
    <t>Personnel  2</t>
  </si>
  <si>
    <t>Personnel  3</t>
  </si>
  <si>
    <t>Personnel  4</t>
  </si>
  <si>
    <t>Personnel  5</t>
  </si>
  <si>
    <t>Hint: Working Time Fund</t>
  </si>
  <si>
    <t>months</t>
  </si>
  <si>
    <t>number of working hours in an 8-hour working day</t>
  </si>
  <si>
    <t>You can budget your personnel expenses as follows:</t>
  </si>
  <si>
    <t>by calculating the hourly rate - used in simplified reporting</t>
  </si>
  <si>
    <t>by budgeting remuneration according to future actual payment.</t>
  </si>
  <si>
    <t>Attach the "Hourly Rate Calculation Table". The table form is an Annex to the Cost Eligibility Guideline and can be found here:----------------------------(link to website)</t>
  </si>
  <si>
    <t>Attach supporting documentation if you use the budgeting form according to point 1.</t>
  </si>
  <si>
    <r>
      <t>Employee (</t>
    </r>
    <r>
      <rPr>
        <b/>
        <sz val="11"/>
        <color theme="1"/>
        <rFont val="Calibri"/>
        <family val="2"/>
        <charset val="238"/>
      </rPr>
      <t>Z</t>
    </r>
    <r>
      <rPr>
        <sz val="11"/>
        <color theme="1"/>
        <rFont val="Calibri"/>
        <family val="2"/>
        <charset val="238"/>
      </rPr>
      <t>)
/Natural person (</t>
    </r>
    <r>
      <rPr>
        <b/>
        <sz val="11"/>
        <color theme="1"/>
        <rFont val="Calibri"/>
        <family val="2"/>
        <charset val="238"/>
      </rPr>
      <t>FO</t>
    </r>
    <r>
      <rPr>
        <sz val="11"/>
        <color theme="1"/>
        <rFont val="Calibri"/>
        <family val="2"/>
        <charset val="238"/>
      </rPr>
      <t>)</t>
    </r>
  </si>
  <si>
    <r>
      <t xml:space="preserve">In the case of </t>
    </r>
    <r>
      <rPr>
        <b/>
        <sz val="11"/>
        <color rgb="FF000000"/>
        <rFont val="Calibri"/>
        <family val="2"/>
        <charset val="238"/>
      </rPr>
      <t>Z</t>
    </r>
    <r>
      <rPr>
        <sz val="11"/>
        <color rgb="FF000000"/>
        <rFont val="Calibri"/>
        <family val="2"/>
        <charset val="238"/>
      </rPr>
      <t xml:space="preserve">: payslip(s) for the given period with the statutory requirements 
or
In the case of </t>
    </r>
    <r>
      <rPr>
        <b/>
        <sz val="11"/>
        <color rgb="FF000000"/>
        <rFont val="Calibri"/>
        <family val="2"/>
        <charset val="238"/>
      </rPr>
      <t>FO</t>
    </r>
    <r>
      <rPr>
        <sz val="11"/>
        <color rgb="FF000000"/>
        <rFont val="Calibri"/>
        <family val="2"/>
        <charset val="238"/>
      </rPr>
      <t>: Contract with agreed  remuneration for the given period</t>
    </r>
  </si>
  <si>
    <t>The following personnel costs are eligible:</t>
  </si>
  <si>
    <r>
      <t xml:space="preserve">Pay slip ( </t>
    </r>
    <r>
      <rPr>
        <b/>
        <sz val="11"/>
        <color theme="1"/>
        <rFont val="Calibri"/>
        <family val="2"/>
        <charset val="238"/>
      </rPr>
      <t>Z</t>
    </r>
    <r>
      <rPr>
        <sz val="11"/>
        <color theme="1"/>
        <rFont val="Calibri"/>
        <family val="2"/>
        <charset val="238"/>
      </rPr>
      <t>)  / Total remuneration according to the Contract (</t>
    </r>
    <r>
      <rPr>
        <b/>
        <sz val="11"/>
        <color theme="1"/>
        <rFont val="Calibri"/>
        <family val="2"/>
        <charset val="238"/>
      </rPr>
      <t>PO</t>
    </r>
    <r>
      <rPr>
        <sz val="11"/>
        <color theme="1"/>
        <rFont val="Calibri"/>
        <family val="2"/>
        <charset val="238"/>
      </rPr>
      <t>)</t>
    </r>
  </si>
  <si>
    <r>
      <t>1. Employees (</t>
    </r>
    <r>
      <rPr>
        <b/>
        <sz val="11"/>
        <color theme="1"/>
        <rFont val="Calibri"/>
        <family val="2"/>
        <charset val="238"/>
      </rPr>
      <t>Z)</t>
    </r>
    <r>
      <rPr>
        <sz val="11"/>
        <color theme="1"/>
        <rFont val="Calibri"/>
        <family val="2"/>
        <charset val="238"/>
      </rPr>
      <t xml:space="preserve"> working on the basis of an employment contract, agreement on the performance of work, agreement on work activity, and agreement on temporary work</t>
    </r>
  </si>
  <si>
    <r>
      <t>2. Natural persons (</t>
    </r>
    <r>
      <rPr>
        <b/>
        <sz val="11"/>
        <color theme="1"/>
        <rFont val="Calibri"/>
        <family val="2"/>
        <charset val="238"/>
      </rPr>
      <t>FO</t>
    </r>
    <r>
      <rPr>
        <sz val="11"/>
        <color theme="1"/>
        <rFont val="Calibri"/>
        <family val="2"/>
        <charset val="238"/>
      </rPr>
      <t xml:space="preserve">) working on the basis of a contract other than an employment contract </t>
    </r>
  </si>
  <si>
    <t>Number of working hours on the project - according to CSF Programme rules max
1720 hours/year</t>
  </si>
  <si>
    <r>
      <t xml:space="preserve">Enter:
"the number of working hours for the given period
"according to the Working Time Fund in the Slovak Republic  https://calendar.zoznam.sk/worktime-sksk.php 
</t>
    </r>
    <r>
      <rPr>
        <i/>
        <sz val="11"/>
        <color theme="1"/>
        <rFont val="Calibri"/>
        <family val="2"/>
        <charset val="238"/>
      </rPr>
      <t>See the help section below</t>
    </r>
  </si>
  <si>
    <r>
      <t xml:space="preserve">Enter:
1."The price of work without social fund" in the case of </t>
    </r>
    <r>
      <rPr>
        <b/>
        <sz val="11"/>
        <color rgb="FF000000"/>
        <rFont val="Calibri"/>
        <family val="2"/>
        <charset val="238"/>
      </rPr>
      <t>Z</t>
    </r>
    <r>
      <rPr>
        <sz val="11"/>
        <color rgb="FF000000"/>
        <rFont val="Calibri"/>
        <family val="2"/>
        <charset val="238"/>
      </rPr>
      <t xml:space="preserve"> (according to the payslip)/
2. "Invoiced remuneration for the corresponding period" in the case of</t>
    </r>
    <r>
      <rPr>
        <b/>
        <sz val="11"/>
        <color rgb="FF000000"/>
        <rFont val="Calibri"/>
        <family val="2"/>
        <charset val="238"/>
      </rPr>
      <t xml:space="preserve"> FO</t>
    </r>
  </si>
  <si>
    <r>
      <t xml:space="preserve">Enter:
1. the "total number of hours (hours worked + vacation hours + public holiday hours) for the period" according to the payslip (case </t>
    </r>
    <r>
      <rPr>
        <b/>
        <sz val="11"/>
        <color rgb="FF000000"/>
        <rFont val="Calibri"/>
        <family val="2"/>
        <charset val="238"/>
      </rPr>
      <t>Z</t>
    </r>
    <r>
      <rPr>
        <sz val="11"/>
        <color rgb="FF000000"/>
        <rFont val="Calibri"/>
        <family val="2"/>
        <charset val="238"/>
      </rPr>
      <t xml:space="preserve">)
2. the "total number of hours worked according to the contract with the agreed remuneration for the period" (case </t>
    </r>
    <r>
      <rPr>
        <b/>
        <sz val="11"/>
        <color rgb="FF000000"/>
        <rFont val="Calibri"/>
        <family val="2"/>
        <charset val="238"/>
      </rPr>
      <t>FO</t>
    </r>
    <r>
      <rPr>
        <sz val="11"/>
        <color rgb="FF000000"/>
        <rFont val="Calibri"/>
        <family val="2"/>
        <charset val="238"/>
      </rPr>
      <t>)</t>
    </r>
  </si>
  <si>
    <t>Calculation of working capacity</t>
  </si>
  <si>
    <r>
      <t xml:space="preserve">Mandatory supporting documentation for the budget.
</t>
    </r>
    <r>
      <rPr>
        <b/>
        <sz val="11"/>
        <color theme="1"/>
        <rFont val="Calibri"/>
        <family val="2"/>
        <charset val="238"/>
      </rPr>
      <t xml:space="preserve">Attach to each person in the in eGrant section project budget </t>
    </r>
  </si>
  <si>
    <r>
      <t>Hourly rate
Total labor cost (</t>
    </r>
    <r>
      <rPr>
        <b/>
        <sz val="11"/>
        <color theme="1"/>
        <rFont val="Calibri"/>
        <family val="2"/>
        <charset val="238"/>
      </rPr>
      <t>Z</t>
    </r>
    <r>
      <rPr>
        <sz val="11"/>
        <color theme="1"/>
        <rFont val="Calibri"/>
        <family val="2"/>
        <charset val="238"/>
      </rPr>
      <t>)
Invoiced remuneration (</t>
    </r>
    <r>
      <rPr>
        <b/>
        <sz val="11"/>
        <color theme="1"/>
        <rFont val="Calibri"/>
        <family val="2"/>
        <charset val="238"/>
      </rPr>
      <t>FO</t>
    </r>
    <r>
      <rPr>
        <sz val="11"/>
        <color theme="1"/>
        <rFont val="Calibri"/>
        <family val="2"/>
        <charset val="238"/>
      </rPr>
      <t xml:space="preserve">)
</t>
    </r>
    <r>
      <rPr>
        <b/>
        <sz val="11"/>
        <color theme="1"/>
        <rFont val="Calibri"/>
        <family val="2"/>
        <charset val="238"/>
      </rPr>
      <t xml:space="preserve">Enter in the project budget section in the eGrant </t>
    </r>
  </si>
  <si>
    <t>Note:
Documentation to personnel costs in project reports</t>
  </si>
  <si>
    <t>Annex 1 to Cost Eligibility Guidance EEA Civil Society Fund Slovakia</t>
  </si>
  <si>
    <t>Unit cost calculation for personnel costs under Simplified Costs Options (SCOs)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</si>
</sst>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1" x14ac:knownFonts="1">
    <font>
      <sz val="11"/>
      <color theme="1"/>
      <name val="Aptos Narrow"/>
      <family val="2"/>
      <charset val="238"/>
      <scheme val="minor"/>
    </font>
    <font>
      <sz val="11"/>
      <color theme="1"/>
      <name val="Aptos Narrow"/>
      <family val="2"/>
      <charset val="238"/>
      <scheme val="minor"/>
    </font>
    <font>
      <sz val="11"/>
      <color theme="1"/>
      <name val="Calibri"/>
      <family val="2"/>
      <charset val="238"/>
    </font>
    <font>
      <sz val="11"/>
      <color rgb="FF000000"/>
      <name val="Calibri"/>
      <family val="2"/>
      <charset val="238"/>
    </font>
    <font>
      <b/>
      <sz val="11"/>
      <color rgb="FF000000"/>
      <name val="Calibri"/>
      <family val="2"/>
      <charset val="238"/>
    </font>
    <font>
      <sz val="11"/>
      <name val="Calibri"/>
      <family val="2"/>
      <charset val="238"/>
    </font>
    <font>
      <b/>
      <sz val="12"/>
      <color theme="1"/>
      <name val="Calibri"/>
      <family val="2"/>
      <charset val="238"/>
    </font>
    <font>
      <b/>
      <sz val="11"/>
      <color theme="1"/>
      <name val="Calibri"/>
      <family val="2"/>
      <charset val="238"/>
    </font>
    <font>
      <sz val="11"/>
      <color rgb="FFFF0000"/>
      <name val="Calibri"/>
      <family val="2"/>
      <charset val="238"/>
    </font>
    <font>
      <i/>
      <sz val="11"/>
      <color theme="1"/>
      <name val="Calibri"/>
      <family val="2"/>
      <charset val="238"/>
    </font>
    <font>
      <sz val="12"/>
      <color theme="1"/>
      <name val="Calibri"/>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wrapText="1"/>
    </xf>
    <xf numFmtId="164" fontId="2" fillId="0" borderId="1" xfId="0" applyNumberFormat="1" applyFont="1" applyBorder="1" applyAlignment="1">
      <alignment vertical="center"/>
    </xf>
    <xf numFmtId="43" fontId="2" fillId="0" borderId="1" xfId="0" applyNumberFormat="1" applyFont="1" applyBorder="1" applyAlignment="1">
      <alignment vertical="center"/>
    </xf>
    <xf numFmtId="9" fontId="2" fillId="0" borderId="1" xfId="1" applyFont="1" applyBorder="1" applyAlignment="1">
      <alignment vertical="center"/>
    </xf>
    <xf numFmtId="2" fontId="2" fillId="0" borderId="1" xfId="0" applyNumberFormat="1" applyFont="1" applyBorder="1" applyAlignment="1">
      <alignment vertical="center"/>
    </xf>
    <xf numFmtId="0" fontId="2" fillId="0" borderId="0" xfId="0" applyFont="1"/>
    <xf numFmtId="9" fontId="2" fillId="0" borderId="1" xfId="1" applyFont="1" applyFill="1" applyBorder="1" applyAlignment="1">
      <alignment vertical="center"/>
    </xf>
    <xf numFmtId="0" fontId="2" fillId="0" borderId="0" xfId="0" applyFont="1" applyAlignment="1">
      <alignment vertical="center"/>
    </xf>
    <xf numFmtId="164" fontId="2" fillId="0" borderId="0" xfId="0" applyNumberFormat="1" applyFont="1"/>
    <xf numFmtId="0" fontId="2" fillId="0" borderId="5" xfId="0" applyFont="1" applyBorder="1" applyAlignment="1">
      <alignment horizontal="center" vertical="center" wrapText="1"/>
    </xf>
    <xf numFmtId="0" fontId="5" fillId="0" borderId="0" xfId="0" applyFont="1" applyAlignment="1">
      <alignment horizontal="left" vertical="center"/>
    </xf>
    <xf numFmtId="0" fontId="6" fillId="0" borderId="0" xfId="0" applyFont="1"/>
    <xf numFmtId="0" fontId="7" fillId="0" borderId="0" xfId="0" applyFont="1"/>
    <xf numFmtId="0" fontId="2" fillId="0" borderId="0" xfId="0" applyFont="1" applyAlignment="1">
      <alignment horizontal="left" vertical="center" indent="1"/>
    </xf>
    <xf numFmtId="0" fontId="2" fillId="0" borderId="2" xfId="0"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Alignment="1">
      <alignment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center"/>
    </xf>
    <xf numFmtId="164" fontId="8" fillId="0" borderId="0" xfId="0" applyNumberFormat="1" applyFont="1" applyAlignment="1">
      <alignment horizontal="center" vertical="center"/>
    </xf>
    <xf numFmtId="0" fontId="2" fillId="0" borderId="1" xfId="0" applyFont="1" applyBorder="1"/>
    <xf numFmtId="0" fontId="2" fillId="0" borderId="1" xfId="0" applyFont="1" applyBorder="1" applyAlignment="1">
      <alignment wrapText="1"/>
    </xf>
    <xf numFmtId="17" fontId="2" fillId="0" borderId="1" xfId="0" applyNumberFormat="1" applyFont="1" applyBorder="1"/>
    <xf numFmtId="0" fontId="10" fillId="0" borderId="0" xfId="0" applyFont="1"/>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sheetPr>
    <tabColor rgb="FF92D050"/>
  </sheetPr>
  <dimension ref="A1:M66"/>
  <sheetViews>
    <sheetView tabSelected="1" topLeftCell="A15" zoomScale="90" zoomScaleNormal="90" workbookViewId="0">
      <selection activeCell="F47" sqref="F47"/>
    </sheetView>
  </sheetViews>
  <sheetFormatPr defaultColWidth="9.109375" defaultRowHeight="14.4" x14ac:dyDescent="0.3"/>
  <cols>
    <col min="1" max="1" width="12.88671875" style="7" customWidth="1"/>
    <col min="2" max="2" width="25.21875" style="7" customWidth="1"/>
    <col min="3" max="3" width="14.88671875" style="7" customWidth="1"/>
    <col min="4" max="4" width="9.44140625" style="7" customWidth="1"/>
    <col min="5" max="5" width="22.5546875" style="7" customWidth="1"/>
    <col min="6" max="6" width="23.77734375" style="7" customWidth="1"/>
    <col min="7" max="7" width="30.88671875" style="7" customWidth="1"/>
    <col min="8" max="8" width="17.77734375" style="7" customWidth="1"/>
    <col min="9" max="9" width="24.44140625" style="7" customWidth="1"/>
    <col min="10" max="10" width="16.88671875" style="7" customWidth="1"/>
    <col min="11" max="11" width="22.21875" style="7" customWidth="1"/>
    <col min="12" max="12" width="19" style="7" customWidth="1"/>
    <col min="13" max="13" width="11.77734375" style="7" customWidth="1"/>
    <col min="14" max="16384" width="9.109375" style="7"/>
  </cols>
  <sheetData>
    <row r="1" spans="1:13" ht="15.6" x14ac:dyDescent="0.3">
      <c r="A1" s="13" t="s">
        <v>45</v>
      </c>
    </row>
    <row r="3" spans="1:13" x14ac:dyDescent="0.3">
      <c r="A3" s="14" t="s">
        <v>46</v>
      </c>
    </row>
    <row r="4" spans="1:13" x14ac:dyDescent="0.3">
      <c r="A4" s="14"/>
    </row>
    <row r="5" spans="1:13" x14ac:dyDescent="0.3">
      <c r="A5" s="14" t="s">
        <v>33</v>
      </c>
    </row>
    <row r="6" spans="1:13" x14ac:dyDescent="0.3">
      <c r="A6" s="15" t="s">
        <v>35</v>
      </c>
    </row>
    <row r="7" spans="1:13" x14ac:dyDescent="0.3">
      <c r="A7" s="15" t="s">
        <v>36</v>
      </c>
    </row>
    <row r="8" spans="1:13" x14ac:dyDescent="0.3">
      <c r="A8" s="14"/>
    </row>
    <row r="9" spans="1:13" ht="15.6" x14ac:dyDescent="0.3">
      <c r="A9" s="27" t="s">
        <v>10</v>
      </c>
      <c r="F9" s="10"/>
    </row>
    <row r="10" spans="1:13" x14ac:dyDescent="0.3">
      <c r="A10" s="14"/>
    </row>
    <row r="11" spans="1:13" ht="31.2" customHeight="1" x14ac:dyDescent="0.3">
      <c r="A11" s="35" t="s">
        <v>11</v>
      </c>
      <c r="B11" s="16" t="s">
        <v>34</v>
      </c>
      <c r="C11" s="17"/>
      <c r="D11" s="17"/>
      <c r="E11" s="17"/>
      <c r="F11" s="17"/>
      <c r="G11" s="17"/>
      <c r="H11" s="18"/>
      <c r="I11" s="34" t="s">
        <v>42</v>
      </c>
      <c r="J11" s="34" t="s">
        <v>37</v>
      </c>
      <c r="K11" s="34" t="s">
        <v>43</v>
      </c>
      <c r="L11" s="28" t="s">
        <v>44</v>
      </c>
      <c r="M11" s="19"/>
    </row>
    <row r="12" spans="1:13" ht="141.75" customHeight="1" x14ac:dyDescent="0.3">
      <c r="A12" s="35"/>
      <c r="B12" s="20" t="s">
        <v>12</v>
      </c>
      <c r="C12" s="2" t="s">
        <v>31</v>
      </c>
      <c r="D12" s="2" t="s">
        <v>15</v>
      </c>
      <c r="E12" s="21" t="s">
        <v>39</v>
      </c>
      <c r="F12" s="2" t="s">
        <v>38</v>
      </c>
      <c r="G12" s="21" t="s">
        <v>40</v>
      </c>
      <c r="H12" s="11" t="s">
        <v>41</v>
      </c>
      <c r="I12" s="34"/>
      <c r="J12" s="34"/>
      <c r="K12" s="34"/>
      <c r="L12" s="29"/>
      <c r="M12" s="19"/>
    </row>
    <row r="13" spans="1:13" ht="39.75" customHeight="1" x14ac:dyDescent="0.3">
      <c r="A13" s="1" t="s">
        <v>18</v>
      </c>
      <c r="B13" s="1" t="s">
        <v>0</v>
      </c>
      <c r="C13" s="2" t="s">
        <v>1</v>
      </c>
      <c r="D13" s="2">
        <v>12</v>
      </c>
      <c r="E13" s="3">
        <v>25242.9</v>
      </c>
      <c r="F13" s="4">
        <f>SUM(B27:B38)</f>
        <v>1992</v>
      </c>
      <c r="G13" s="4">
        <v>1992</v>
      </c>
      <c r="H13" s="5">
        <f>ROUND(G13/F13,2)</f>
        <v>1</v>
      </c>
      <c r="I13" s="30" t="s">
        <v>32</v>
      </c>
      <c r="J13" s="6">
        <f>ROUND((1720/12*D13)*H13,2)</f>
        <v>1720</v>
      </c>
      <c r="K13" s="3">
        <f>E13/J13</f>
        <v>14.676104651162792</v>
      </c>
      <c r="L13" s="28" t="s">
        <v>16</v>
      </c>
      <c r="M13" s="10"/>
    </row>
    <row r="14" spans="1:13" ht="41.25" customHeight="1" x14ac:dyDescent="0.3">
      <c r="A14" s="1" t="s">
        <v>19</v>
      </c>
      <c r="B14" s="1" t="s">
        <v>2</v>
      </c>
      <c r="C14" s="2" t="s">
        <v>1</v>
      </c>
      <c r="D14" s="2">
        <v>8</v>
      </c>
      <c r="E14" s="3">
        <v>33013.620000000003</v>
      </c>
      <c r="F14" s="4">
        <f>SUM(B34:B41)</f>
        <v>1320</v>
      </c>
      <c r="G14" s="4">
        <v>1100</v>
      </c>
      <c r="H14" s="8">
        <f>ROUND(G14/F14,2)</f>
        <v>0.83</v>
      </c>
      <c r="I14" s="31"/>
      <c r="J14" s="6">
        <f t="shared" ref="J14:J15" si="0">ROUND((1720/12*D14)*H14,2)</f>
        <v>951.73</v>
      </c>
      <c r="K14" s="3">
        <f>E14/J14</f>
        <v>34.688010255009303</v>
      </c>
      <c r="L14" s="33"/>
    </row>
    <row r="15" spans="1:13" ht="42" customHeight="1" x14ac:dyDescent="0.3">
      <c r="A15" s="1" t="s">
        <v>20</v>
      </c>
      <c r="B15" s="1" t="s">
        <v>3</v>
      </c>
      <c r="C15" s="2" t="s">
        <v>1</v>
      </c>
      <c r="D15" s="2">
        <v>4</v>
      </c>
      <c r="E15" s="3">
        <v>9321</v>
      </c>
      <c r="F15" s="4">
        <f>SUM(B36:B39)</f>
        <v>648</v>
      </c>
      <c r="G15" s="4">
        <v>300</v>
      </c>
      <c r="H15" s="8">
        <f>ROUND(G15/F15,2)</f>
        <v>0.46</v>
      </c>
      <c r="I15" s="31"/>
      <c r="J15" s="6">
        <f t="shared" si="0"/>
        <v>263.73</v>
      </c>
      <c r="K15" s="3">
        <f>E15/J15</f>
        <v>35.342964395404387</v>
      </c>
      <c r="L15" s="29"/>
    </row>
    <row r="16" spans="1:13" ht="66.599999999999994" customHeight="1" x14ac:dyDescent="0.3">
      <c r="A16" s="1" t="s">
        <v>21</v>
      </c>
      <c r="B16" s="1" t="s">
        <v>3</v>
      </c>
      <c r="C16" s="2" t="s">
        <v>4</v>
      </c>
      <c r="D16" s="2">
        <v>4</v>
      </c>
      <c r="E16" s="3">
        <f>4*1500</f>
        <v>6000</v>
      </c>
      <c r="F16" s="4" t="s">
        <v>5</v>
      </c>
      <c r="G16" s="4">
        <f>4*100</f>
        <v>400</v>
      </c>
      <c r="H16" s="5" t="s">
        <v>5</v>
      </c>
      <c r="I16" s="31"/>
      <c r="J16" s="6" t="s">
        <v>5</v>
      </c>
      <c r="K16" s="3">
        <f>E16/G16</f>
        <v>15</v>
      </c>
      <c r="L16" s="34" t="s">
        <v>17</v>
      </c>
    </row>
    <row r="17" spans="1:12" ht="66.599999999999994" customHeight="1" x14ac:dyDescent="0.3">
      <c r="A17" s="1" t="s">
        <v>22</v>
      </c>
      <c r="B17" s="1" t="s">
        <v>6</v>
      </c>
      <c r="C17" s="2" t="s">
        <v>4</v>
      </c>
      <c r="D17" s="2">
        <v>12</v>
      </c>
      <c r="E17" s="3">
        <f>12*1500</f>
        <v>18000</v>
      </c>
      <c r="F17" s="4" t="s">
        <v>5</v>
      </c>
      <c r="G17" s="4">
        <f>12*100</f>
        <v>1200</v>
      </c>
      <c r="H17" s="5" t="s">
        <v>5</v>
      </c>
      <c r="I17" s="32"/>
      <c r="J17" s="6" t="s">
        <v>5</v>
      </c>
      <c r="K17" s="3">
        <f>E17/G17</f>
        <v>15</v>
      </c>
      <c r="L17" s="34"/>
    </row>
    <row r="18" spans="1:12" x14ac:dyDescent="0.3">
      <c r="E18" s="22"/>
    </row>
    <row r="19" spans="1:12" x14ac:dyDescent="0.3">
      <c r="A19" s="7" t="s">
        <v>13</v>
      </c>
      <c r="B19" s="7" t="s">
        <v>14</v>
      </c>
      <c r="C19" s="9"/>
      <c r="D19" s="9"/>
      <c r="E19" s="9"/>
      <c r="F19" s="9"/>
      <c r="G19" s="9"/>
      <c r="J19" s="10"/>
    </row>
    <row r="20" spans="1:12" x14ac:dyDescent="0.3">
      <c r="E20" s="23"/>
      <c r="F20" s="10"/>
      <c r="J20" s="10"/>
      <c r="K20" s="10" t="s">
        <v>7</v>
      </c>
    </row>
    <row r="21" spans="1:12" ht="34.200000000000003" customHeight="1" x14ac:dyDescent="0.3">
      <c r="A21" s="34" t="s">
        <v>23</v>
      </c>
      <c r="B21" s="34"/>
    </row>
    <row r="22" spans="1:12" ht="28.8" x14ac:dyDescent="0.3">
      <c r="A22" s="24" t="s">
        <v>24</v>
      </c>
      <c r="B22" s="25" t="s">
        <v>25</v>
      </c>
    </row>
    <row r="23" spans="1:12" x14ac:dyDescent="0.3">
      <c r="A23" s="26">
        <v>45292</v>
      </c>
      <c r="B23" s="24">
        <v>176</v>
      </c>
    </row>
    <row r="24" spans="1:12" x14ac:dyDescent="0.3">
      <c r="A24" s="26">
        <v>45323</v>
      </c>
      <c r="B24" s="24">
        <v>168</v>
      </c>
    </row>
    <row r="25" spans="1:12" x14ac:dyDescent="0.3">
      <c r="A25" s="26">
        <v>45352</v>
      </c>
      <c r="B25" s="24">
        <v>160</v>
      </c>
    </row>
    <row r="26" spans="1:12" x14ac:dyDescent="0.3">
      <c r="A26" s="26">
        <v>45383</v>
      </c>
      <c r="B26" s="24">
        <v>168</v>
      </c>
    </row>
    <row r="27" spans="1:12" x14ac:dyDescent="0.3">
      <c r="A27" s="26">
        <v>45413</v>
      </c>
      <c r="B27" s="24">
        <v>168</v>
      </c>
    </row>
    <row r="28" spans="1:12" x14ac:dyDescent="0.3">
      <c r="A28" s="26">
        <v>45444</v>
      </c>
      <c r="B28" s="24">
        <v>160</v>
      </c>
    </row>
    <row r="29" spans="1:12" x14ac:dyDescent="0.3">
      <c r="A29" s="26">
        <v>45474</v>
      </c>
      <c r="B29" s="24">
        <v>176</v>
      </c>
    </row>
    <row r="30" spans="1:12" x14ac:dyDescent="0.3">
      <c r="A30" s="26">
        <v>45505</v>
      </c>
      <c r="B30" s="24">
        <v>168</v>
      </c>
    </row>
    <row r="31" spans="1:12" x14ac:dyDescent="0.3">
      <c r="A31" s="26">
        <v>45536</v>
      </c>
      <c r="B31" s="24">
        <v>168</v>
      </c>
    </row>
    <row r="32" spans="1:12" x14ac:dyDescent="0.3">
      <c r="A32" s="26">
        <v>45566</v>
      </c>
      <c r="B32" s="24">
        <v>184</v>
      </c>
    </row>
    <row r="33" spans="1:5" x14ac:dyDescent="0.3">
      <c r="A33" s="26">
        <v>45597</v>
      </c>
      <c r="B33" s="24">
        <v>160</v>
      </c>
    </row>
    <row r="34" spans="1:5" x14ac:dyDescent="0.3">
      <c r="A34" s="26">
        <v>45627</v>
      </c>
      <c r="B34" s="24">
        <v>152</v>
      </c>
      <c r="C34" s="7">
        <f>SUM(B23:B34)</f>
        <v>2008</v>
      </c>
    </row>
    <row r="35" spans="1:5" x14ac:dyDescent="0.3">
      <c r="A35" s="26">
        <v>45658</v>
      </c>
      <c r="B35" s="24">
        <v>168</v>
      </c>
    </row>
    <row r="36" spans="1:5" x14ac:dyDescent="0.3">
      <c r="A36" s="26">
        <v>45689</v>
      </c>
      <c r="B36" s="24">
        <v>160</v>
      </c>
    </row>
    <row r="37" spans="1:5" x14ac:dyDescent="0.3">
      <c r="A37" s="26">
        <v>45717</v>
      </c>
      <c r="B37" s="24">
        <v>168</v>
      </c>
    </row>
    <row r="38" spans="1:5" x14ac:dyDescent="0.3">
      <c r="A38" s="26">
        <v>45748</v>
      </c>
      <c r="B38" s="24">
        <v>160</v>
      </c>
    </row>
    <row r="39" spans="1:5" x14ac:dyDescent="0.3">
      <c r="A39" s="26">
        <v>45778</v>
      </c>
      <c r="B39" s="24">
        <v>160</v>
      </c>
    </row>
    <row r="40" spans="1:5" x14ac:dyDescent="0.3">
      <c r="A40" s="26">
        <v>45809</v>
      </c>
      <c r="B40" s="24">
        <v>168</v>
      </c>
    </row>
    <row r="41" spans="1:5" x14ac:dyDescent="0.3">
      <c r="A41" s="26">
        <v>45839</v>
      </c>
      <c r="B41" s="24">
        <v>184</v>
      </c>
    </row>
    <row r="42" spans="1:5" x14ac:dyDescent="0.3">
      <c r="A42" s="26">
        <v>45870</v>
      </c>
      <c r="B42" s="24">
        <v>160</v>
      </c>
    </row>
    <row r="43" spans="1:5" x14ac:dyDescent="0.3">
      <c r="A43" s="26">
        <v>45901</v>
      </c>
      <c r="B43" s="24">
        <v>168</v>
      </c>
    </row>
    <row r="44" spans="1:5" x14ac:dyDescent="0.3">
      <c r="A44" s="26">
        <v>45931</v>
      </c>
      <c r="B44" s="24">
        <v>184</v>
      </c>
    </row>
    <row r="45" spans="1:5" x14ac:dyDescent="0.3">
      <c r="A45" s="26">
        <v>45962</v>
      </c>
      <c r="B45" s="24">
        <v>152</v>
      </c>
    </row>
    <row r="46" spans="1:5" x14ac:dyDescent="0.3">
      <c r="A46" s="26">
        <v>45992</v>
      </c>
      <c r="B46" s="24">
        <v>160</v>
      </c>
      <c r="C46" s="7">
        <f>SUM(B35:B46)</f>
        <v>1992</v>
      </c>
      <c r="E46" s="7" t="s">
        <v>7</v>
      </c>
    </row>
    <row r="47" spans="1:5" x14ac:dyDescent="0.3">
      <c r="A47" s="26">
        <v>46023</v>
      </c>
      <c r="B47" s="24"/>
    </row>
    <row r="48" spans="1:5" x14ac:dyDescent="0.3">
      <c r="A48" s="26">
        <v>46054</v>
      </c>
      <c r="B48" s="24"/>
    </row>
    <row r="49" spans="1:2" x14ac:dyDescent="0.3">
      <c r="A49" s="26">
        <v>46082</v>
      </c>
      <c r="B49" s="24"/>
    </row>
    <row r="50" spans="1:2" x14ac:dyDescent="0.3">
      <c r="A50" s="26">
        <v>46113</v>
      </c>
      <c r="B50" s="24"/>
    </row>
    <row r="51" spans="1:2" x14ac:dyDescent="0.3">
      <c r="A51" s="26">
        <v>46143</v>
      </c>
      <c r="B51" s="24"/>
    </row>
    <row r="52" spans="1:2" x14ac:dyDescent="0.3">
      <c r="A52" s="26">
        <v>46174</v>
      </c>
      <c r="B52" s="24"/>
    </row>
    <row r="53" spans="1:2" x14ac:dyDescent="0.3">
      <c r="A53" s="26">
        <v>46204</v>
      </c>
      <c r="B53" s="24"/>
    </row>
    <row r="54" spans="1:2" x14ac:dyDescent="0.3">
      <c r="A54" s="26">
        <v>46235</v>
      </c>
      <c r="B54" s="24"/>
    </row>
    <row r="55" spans="1:2" x14ac:dyDescent="0.3">
      <c r="A55" s="26">
        <v>46266</v>
      </c>
      <c r="B55" s="24"/>
    </row>
    <row r="56" spans="1:2" x14ac:dyDescent="0.3">
      <c r="A56" s="26">
        <v>46296</v>
      </c>
      <c r="B56" s="24"/>
    </row>
    <row r="57" spans="1:2" x14ac:dyDescent="0.3">
      <c r="A57" s="26">
        <v>46327</v>
      </c>
      <c r="B57" s="24"/>
    </row>
    <row r="58" spans="1:2" x14ac:dyDescent="0.3">
      <c r="A58" s="26">
        <v>46357</v>
      </c>
      <c r="B58" s="24"/>
    </row>
    <row r="62" spans="1:2" x14ac:dyDescent="0.3">
      <c r="A62" s="12" t="s">
        <v>26</v>
      </c>
    </row>
    <row r="63" spans="1:2" x14ac:dyDescent="0.3">
      <c r="A63" s="7" t="s">
        <v>8</v>
      </c>
      <c r="B63" s="12" t="s">
        <v>27</v>
      </c>
    </row>
    <row r="64" spans="1:2" x14ac:dyDescent="0.3">
      <c r="A64" s="7" t="s">
        <v>9</v>
      </c>
      <c r="B64" s="7" t="s">
        <v>28</v>
      </c>
    </row>
    <row r="65" spans="1:1" x14ac:dyDescent="0.3">
      <c r="A65" s="12" t="s">
        <v>29</v>
      </c>
    </row>
    <row r="66" spans="1:1" x14ac:dyDescent="0.3">
      <c r="A66" s="7" t="s">
        <v>30</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customXml/itemProps2.xml><?xml version="1.0" encoding="utf-8"?>
<ds:datastoreItem xmlns:ds="http://schemas.openxmlformats.org/officeDocument/2006/customXml" ds:itemID="{9C08BA2D-E819-420F-8BF7-73E4A807504C}">
  <ds:schemaRefs>
    <ds:schemaRef ds:uri="http://schemas.microsoft.com/sharepoint/v3/contenttype/forms"/>
  </ds:schemaRefs>
</ds:datastoreItem>
</file>

<file path=customXml/itemProps3.xml><?xml version="1.0" encoding="utf-8"?>
<ds:datastoreItem xmlns:ds="http://schemas.openxmlformats.org/officeDocument/2006/customXml" ds:itemID="{7938616C-6C10-449B-B485-D46709367FB2}"/>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1 to the Cost Eligibility Guidance</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2026-01-30T11:43:48Z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Annex 1 to the Cost Eligibility Guidance</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03-11-2026 01:17:35</vt:lpwstr>
  </property>
  <property fmtid="{D5CDD505-2E9C-101B-9397-08002B2CF9AE}" pid="10" name="GrACE date of creation">
    <vt:lpwstr>17-03-2026</vt:lpwstr>
  </property>
  <property fmtid="{D5CDD505-2E9C-101B-9397-08002B2CF9AE}" pid="11" name="GrACE version number and date">
    <vt:lpwstr>v1.0/17-03-2026</vt:lpwstr>
  </property>
  <property fmtid="{D5CDD505-2E9C-101B-9397-08002B2CF9AE}" pid="12" name="GrACE document classification">
    <vt:lpwstr>8.19.13 Call</vt:lpwstr>
  </property>
  <property fmtid="{D5CDD505-2E9C-101B-9397-08002B2CF9AE}" pid="13" name="GrACE reference ID">
    <vt:lpwstr>62744</vt:lpwstr>
  </property>
</Properties>
</file>