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ekopolis.sharepoint.com/sites/CivilSocietyFundSlovakia/Zdielane dokumenty/CSF SK/7_Program/Bilateral Fund/7th call_Grace Final Documents/"/>
    </mc:Choice>
  </mc:AlternateContent>
  <xr:revisionPtr revIDLastSave="746" documentId="8_{D967574E-E507-44EA-AF13-69A800BD1459}" xr6:coauthVersionLast="47" xr6:coauthVersionMax="47" xr10:uidLastSave="{8950DB71-E2D1-4B27-989D-EE017D9950F1}"/>
  <bookViews>
    <workbookView xWindow="-24120" yWindow="1635" windowWidth="24240" windowHeight="13020" firstSheet="5" activeTab="8" xr2:uid="{B9110B3E-558A-43B2-84EA-1D2A2182B177}"/>
  </bookViews>
  <sheets>
    <sheet name="kalkulačka_roz_zjed." sheetId="6" state="hidden" r:id="rId1"/>
    <sheet name="Vysvetlenie_k_súboru avyplneniu" sheetId="8" state="hidden" r:id="rId2"/>
    <sheet name="typy_grantov" sheetId="7" state="hidden" r:id="rId3"/>
    <sheet name="kalkulačka_na typ_rozpočtu" sheetId="4" state="hidden" r:id="rId4"/>
    <sheet name="Sumár_Summary" sheetId="14" r:id="rId5"/>
    <sheet name="Žiadateľ_Applicant_" sheetId="17" r:id="rId6"/>
    <sheet name="Proj.Partner 1" sheetId="21" r:id="rId7"/>
    <sheet name="Proj.Partner 2" sheetId="22" r:id="rId8"/>
    <sheet name="Kalkulácia_hodinovej sadzby" sheetId="23" r:id="rId9"/>
    <sheet name="Hourly rate calculation" sheetId="12" r:id="rId10"/>
  </sheets>
  <definedNames>
    <definedName name="_xlnm.Print_Area" localSheetId="6">'Proj.Partner 1'!$A$1:$J$49</definedName>
    <definedName name="_xlnm.Print_Area" localSheetId="7">'Proj.Partner 2'!$A$1:$J$53</definedName>
    <definedName name="_xlnm.Print_Area" localSheetId="4">Sumár_Summary!$A$1:$F$22</definedName>
    <definedName name="_xlnm.Print_Area" localSheetId="5">Žiadateľ_Applicant_!$A$1:$J$49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8" i="23" l="1"/>
  <c r="C46" i="23"/>
  <c r="C34" i="23"/>
  <c r="D14" i="14"/>
  <c r="G17" i="23"/>
  <c r="E17" i="23"/>
  <c r="K17" i="23" s="1"/>
  <c r="G16" i="23"/>
  <c r="K16" i="23" s="1"/>
  <c r="E16" i="23"/>
  <c r="F15" i="23"/>
  <c r="H15" i="23" s="1"/>
  <c r="J15" i="23" s="1"/>
  <c r="K15" i="23" s="1"/>
  <c r="F14" i="23"/>
  <c r="H14" i="23" s="1"/>
  <c r="J14" i="23" s="1"/>
  <c r="K14" i="23" s="1"/>
  <c r="F13" i="23"/>
  <c r="H13" i="23" s="1"/>
  <c r="J13" i="23" s="1"/>
  <c r="K13" i="23" s="1"/>
  <c r="E1" i="22"/>
  <c r="I44" i="22"/>
  <c r="I43" i="22"/>
  <c r="I42" i="22"/>
  <c r="I45" i="22" s="1"/>
  <c r="F16" i="14" s="1"/>
  <c r="I37" i="22"/>
  <c r="I36" i="22"/>
  <c r="I35" i="22"/>
  <c r="I30" i="22"/>
  <c r="I29" i="22"/>
  <c r="I28" i="22"/>
  <c r="I31" i="22" s="1"/>
  <c r="F14" i="14" s="1"/>
  <c r="I23" i="22"/>
  <c r="I22" i="22"/>
  <c r="I21" i="22"/>
  <c r="I16" i="22"/>
  <c r="I15" i="22"/>
  <c r="I14" i="22"/>
  <c r="I17" i="22" s="1"/>
  <c r="F12" i="14" s="1"/>
  <c r="I9" i="22"/>
  <c r="F9" i="22"/>
  <c r="I8" i="22"/>
  <c r="F8" i="22"/>
  <c r="I7" i="22"/>
  <c r="F7" i="22"/>
  <c r="E1" i="21"/>
  <c r="I44" i="21"/>
  <c r="I43" i="21"/>
  <c r="I42" i="21"/>
  <c r="I37" i="21"/>
  <c r="I36" i="21"/>
  <c r="I35" i="21"/>
  <c r="I38" i="21" s="1"/>
  <c r="E15" i="14" s="1"/>
  <c r="I30" i="21"/>
  <c r="I29" i="21"/>
  <c r="I28" i="21"/>
  <c r="I23" i="21"/>
  <c r="I22" i="21"/>
  <c r="I21" i="21"/>
  <c r="I24" i="21" s="1"/>
  <c r="E13" i="14" s="1"/>
  <c r="I16" i="21"/>
  <c r="I15" i="21"/>
  <c r="I14" i="21"/>
  <c r="I17" i="21" s="1"/>
  <c r="E12" i="14" s="1"/>
  <c r="I9" i="21"/>
  <c r="F9" i="21"/>
  <c r="I8" i="21"/>
  <c r="F8" i="21"/>
  <c r="I7" i="21"/>
  <c r="I10" i="21" s="1"/>
  <c r="E11" i="14" s="1"/>
  <c r="F7" i="21"/>
  <c r="E1" i="17"/>
  <c r="I44" i="17"/>
  <c r="I43" i="17"/>
  <c r="I42" i="17"/>
  <c r="I45" i="17" s="1"/>
  <c r="I37" i="17"/>
  <c r="I36" i="17"/>
  <c r="I35" i="17"/>
  <c r="I38" i="17" s="1"/>
  <c r="I30" i="17"/>
  <c r="I29" i="17"/>
  <c r="I28" i="17"/>
  <c r="I23" i="17"/>
  <c r="I22" i="17"/>
  <c r="I21" i="17"/>
  <c r="I15" i="17"/>
  <c r="I16" i="17"/>
  <c r="I14" i="17"/>
  <c r="F9" i="17"/>
  <c r="F8" i="17"/>
  <c r="I38" i="22" l="1"/>
  <c r="F15" i="14" s="1"/>
  <c r="I24" i="22"/>
  <c r="F13" i="14" s="1"/>
  <c r="I10" i="22"/>
  <c r="F11" i="14" s="1"/>
  <c r="I45" i="21"/>
  <c r="E16" i="14" s="1"/>
  <c r="I31" i="21"/>
  <c r="E14" i="14" s="1"/>
  <c r="I24" i="17"/>
  <c r="I31" i="17"/>
  <c r="I3" i="22" l="1"/>
  <c r="I47" i="22" s="1"/>
  <c r="I3" i="21"/>
  <c r="I47" i="21" s="1"/>
  <c r="I50" i="22" l="1"/>
  <c r="F17" i="14"/>
  <c r="I49" i="21"/>
  <c r="E17" i="14"/>
  <c r="I9" i="17" l="1"/>
  <c r="I8" i="17"/>
  <c r="I7" i="17"/>
  <c r="F7" i="17"/>
  <c r="I10" i="17" l="1"/>
  <c r="D11" i="14" l="1"/>
  <c r="F10" i="14"/>
  <c r="F18" i="14" l="1"/>
  <c r="E10" i="14"/>
  <c r="C11" i="14"/>
  <c r="E18" i="14" l="1"/>
  <c r="D13" i="14"/>
  <c r="C13" i="14" s="1"/>
  <c r="I17" i="17"/>
  <c r="C46" i="12"/>
  <c r="C34" i="12"/>
  <c r="G17" i="12"/>
  <c r="E17" i="12"/>
  <c r="K17" i="12" s="1"/>
  <c r="G16" i="12"/>
  <c r="E16" i="12"/>
  <c r="K16" i="12" s="1"/>
  <c r="F15" i="12"/>
  <c r="H15" i="12" s="1"/>
  <c r="J15" i="12" s="1"/>
  <c r="K15" i="12" s="1"/>
  <c r="F14" i="12"/>
  <c r="H14" i="12" s="1"/>
  <c r="J14" i="12" s="1"/>
  <c r="K14" i="12" s="1"/>
  <c r="F13" i="12"/>
  <c r="H13" i="12" s="1"/>
  <c r="J13" i="12" s="1"/>
  <c r="K13" i="12" s="1"/>
  <c r="D12" i="14" l="1"/>
  <c r="C12" i="14" s="1"/>
  <c r="C14" i="14"/>
  <c r="D16" i="14"/>
  <c r="C16" i="14" s="1"/>
  <c r="D15" i="14"/>
  <c r="C15" i="14" s="1"/>
  <c r="I3" i="17" l="1"/>
  <c r="I47" i="17" s="1"/>
  <c r="D10" i="14"/>
  <c r="C10" i="14" s="1"/>
  <c r="I49" i="17" l="1"/>
  <c r="D17" i="14"/>
  <c r="F5" i="4"/>
  <c r="F6" i="4" s="1"/>
  <c r="F13" i="4" s="1"/>
  <c r="I7" i="6"/>
  <c r="C6" i="6"/>
  <c r="C8" i="6" s="1"/>
  <c r="F6" i="6"/>
  <c r="L5" i="4"/>
  <c r="L12" i="4" s="1"/>
  <c r="L9" i="4"/>
  <c r="L7" i="4"/>
  <c r="L6" i="4"/>
  <c r="L8" i="4"/>
  <c r="L10" i="4"/>
  <c r="I6" i="4"/>
  <c r="I7" i="4"/>
  <c r="I8" i="4"/>
  <c r="I9" i="4"/>
  <c r="I10" i="4"/>
  <c r="I5" i="4"/>
  <c r="C13" i="4"/>
  <c r="C17" i="14" l="1"/>
  <c r="C18" i="14" s="1"/>
  <c r="D18" i="14"/>
  <c r="I4" i="4"/>
  <c r="I12" i="4" s="1"/>
  <c r="I8" i="6"/>
  <c r="L7" i="6"/>
  <c r="L8" i="6" s="1"/>
  <c r="F8" i="6"/>
  <c r="L13" i="4"/>
  <c r="I13"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Lívia Haringová</author>
  </authors>
  <commentList>
    <comment ref="C7" authorId="0" shapeId="0" xr:uid="{216DF9F9-62F3-4BBF-8118-136DC36DDFF1}">
      <text>
        <r>
          <rPr>
            <b/>
            <sz val="9"/>
            <color indexed="81"/>
            <rFont val="Segoe UI"/>
            <family val="2"/>
            <charset val="238"/>
          </rPr>
          <t>Lívia Haringová:</t>
        </r>
        <r>
          <rPr>
            <sz val="9"/>
            <color indexed="81"/>
            <rFont val="Segoe UI"/>
            <family val="2"/>
            <charset val="238"/>
          </rPr>
          <t xml:space="preserve">
uveďte mesiac a rok/
indicate the month and year
</t>
        </r>
      </text>
    </comment>
    <comment ref="E7" authorId="0" shapeId="0" xr:uid="{B4C33689-83E6-4FBE-814F-6AF1C501E431}">
      <text>
        <r>
          <rPr>
            <b/>
            <sz val="9"/>
            <color indexed="81"/>
            <rFont val="Segoe UI"/>
            <family val="2"/>
            <charset val="238"/>
          </rPr>
          <t>Lívia Haringová:</t>
        </r>
        <r>
          <rPr>
            <sz val="9"/>
            <color indexed="81"/>
            <rFont val="Segoe UI"/>
            <family val="2"/>
            <charset val="238"/>
          </rPr>
          <t xml:space="preserve">
uveďte mesiac a rok/
indicate the month and year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Lívia Haringová</author>
  </authors>
  <commentList>
    <comment ref="B5" authorId="0" shapeId="0" xr:uid="{24E0BBA9-480E-4BD3-8EC2-22C1E6E91848}">
      <text>
        <r>
          <rPr>
            <b/>
            <sz val="9"/>
            <color indexed="81"/>
            <rFont val="Segoe UI"/>
            <charset val="1"/>
          </rPr>
          <t>Lívia Haringová:</t>
        </r>
        <r>
          <rPr>
            <sz val="9"/>
            <color indexed="81"/>
            <rFont val="Segoe UI"/>
            <charset val="1"/>
          </rPr>
          <t xml:space="preserve">
Pridajte riadky podľa potreby. / Add rows as needed.</t>
        </r>
      </text>
    </comment>
    <comment ref="B12" authorId="0" shapeId="0" xr:uid="{4947F208-DFF4-44A3-84F2-312BD6F7A0E1}">
      <text>
        <r>
          <rPr>
            <b/>
            <sz val="9"/>
            <color indexed="81"/>
            <rFont val="Segoe UI"/>
            <charset val="1"/>
          </rPr>
          <t>Lívia Haringová:</t>
        </r>
        <r>
          <rPr>
            <sz val="9"/>
            <color indexed="81"/>
            <rFont val="Segoe UI"/>
            <charset val="1"/>
          </rPr>
          <t xml:space="preserve">
Pridajte riadky podľa potreby. / Add rows as needed.</t>
        </r>
      </text>
    </comment>
    <comment ref="B19" authorId="0" shapeId="0" xr:uid="{C1CB3891-ACBB-4B00-B622-BAE5F0B4B1CC}">
      <text>
        <r>
          <rPr>
            <b/>
            <sz val="9"/>
            <color indexed="81"/>
            <rFont val="Segoe UI"/>
            <charset val="1"/>
          </rPr>
          <t>Lívia Haringová:</t>
        </r>
        <r>
          <rPr>
            <sz val="9"/>
            <color indexed="81"/>
            <rFont val="Segoe UI"/>
            <charset val="1"/>
          </rPr>
          <t xml:space="preserve">
Pridajte riadky podľa potreby. / Add rows as needed.</t>
        </r>
      </text>
    </comment>
    <comment ref="B26" authorId="0" shapeId="0" xr:uid="{7F99363D-B2F6-4E1A-9048-A16B38648F93}">
      <text>
        <r>
          <rPr>
            <b/>
            <sz val="9"/>
            <color indexed="81"/>
            <rFont val="Segoe UI"/>
            <charset val="1"/>
          </rPr>
          <t>Lívia Haringová:</t>
        </r>
        <r>
          <rPr>
            <sz val="9"/>
            <color indexed="81"/>
            <rFont val="Segoe UI"/>
            <charset val="1"/>
          </rPr>
          <t xml:space="preserve">
Pridajte riadky podľa potreby. / Add rows as needed.</t>
        </r>
      </text>
    </comment>
    <comment ref="B33" authorId="0" shapeId="0" xr:uid="{59A3A11F-DC02-4FB2-BE41-CABC05DA9A2C}">
      <text>
        <r>
          <rPr>
            <b/>
            <sz val="9"/>
            <color indexed="81"/>
            <rFont val="Segoe UI"/>
            <charset val="1"/>
          </rPr>
          <t>Lívia Haringová:</t>
        </r>
        <r>
          <rPr>
            <sz val="9"/>
            <color indexed="81"/>
            <rFont val="Segoe UI"/>
            <charset val="1"/>
          </rPr>
          <t xml:space="preserve">
Pridajte riadky podľa potreby. / Add rows as needed.</t>
        </r>
      </text>
    </comment>
    <comment ref="B40" authorId="0" shapeId="0" xr:uid="{44CB1AD6-E834-4D20-8087-091E81A75DCF}">
      <text>
        <r>
          <rPr>
            <b/>
            <sz val="9"/>
            <color indexed="81"/>
            <rFont val="Segoe UI"/>
            <charset val="1"/>
          </rPr>
          <t>Lívia Haringová:</t>
        </r>
        <r>
          <rPr>
            <sz val="9"/>
            <color indexed="81"/>
            <rFont val="Segoe UI"/>
            <charset val="1"/>
          </rPr>
          <t xml:space="preserve">
Pridajte riadky podľa potreby. / Add rows as needed.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Lívia Haringová</author>
  </authors>
  <commentList>
    <comment ref="B5" authorId="0" shapeId="0" xr:uid="{07586D65-8D46-4D9A-B94A-8934180D9E06}">
      <text>
        <r>
          <rPr>
            <b/>
            <sz val="9"/>
            <color indexed="81"/>
            <rFont val="Segoe UI"/>
            <charset val="1"/>
          </rPr>
          <t>Lívia Haringová:</t>
        </r>
        <r>
          <rPr>
            <sz val="9"/>
            <color indexed="81"/>
            <rFont val="Segoe UI"/>
            <charset val="1"/>
          </rPr>
          <t xml:space="preserve">
Pridajte riadky podľa potreby. / Add rows as needed</t>
        </r>
      </text>
    </comment>
    <comment ref="B12" authorId="0" shapeId="0" xr:uid="{36E69F16-346A-4D13-BDA8-62DAC10D63CE}">
      <text>
        <r>
          <rPr>
            <b/>
            <sz val="9"/>
            <color indexed="81"/>
            <rFont val="Segoe UI"/>
            <charset val="1"/>
          </rPr>
          <t>Lívia Haringová:</t>
        </r>
        <r>
          <rPr>
            <sz val="9"/>
            <color indexed="81"/>
            <rFont val="Segoe UI"/>
            <charset val="1"/>
          </rPr>
          <t xml:space="preserve">
Pridajte riadky podľa potreby. / Add rows as needed</t>
        </r>
      </text>
    </comment>
    <comment ref="B19" authorId="0" shapeId="0" xr:uid="{B33ACE0D-0157-443F-80E9-D6F509209228}">
      <text>
        <r>
          <rPr>
            <b/>
            <sz val="9"/>
            <color indexed="81"/>
            <rFont val="Segoe UI"/>
            <charset val="1"/>
          </rPr>
          <t>Lívia Haringová:</t>
        </r>
        <r>
          <rPr>
            <sz val="9"/>
            <color indexed="81"/>
            <rFont val="Segoe UI"/>
            <charset val="1"/>
          </rPr>
          <t xml:space="preserve">
Pridajte riadky podľa potreby. / Add rows as needed</t>
        </r>
      </text>
    </comment>
    <comment ref="B26" authorId="0" shapeId="0" xr:uid="{008924F0-6F17-4E2B-B018-0F163244E3BD}">
      <text>
        <r>
          <rPr>
            <b/>
            <sz val="9"/>
            <color indexed="81"/>
            <rFont val="Segoe UI"/>
            <charset val="1"/>
          </rPr>
          <t>Lívia Haringová:</t>
        </r>
        <r>
          <rPr>
            <sz val="9"/>
            <color indexed="81"/>
            <rFont val="Segoe UI"/>
            <charset val="1"/>
          </rPr>
          <t xml:space="preserve">
Pridajte riadky podľa potreby. / Add rows as needed.</t>
        </r>
      </text>
    </comment>
    <comment ref="B33" authorId="0" shapeId="0" xr:uid="{B88A8A7C-B3AC-48F8-B746-992800D99FCD}">
      <text>
        <r>
          <rPr>
            <b/>
            <sz val="9"/>
            <color indexed="81"/>
            <rFont val="Segoe UI"/>
            <charset val="1"/>
          </rPr>
          <t>Lívia Haringová:</t>
        </r>
        <r>
          <rPr>
            <sz val="9"/>
            <color indexed="81"/>
            <rFont val="Segoe UI"/>
            <charset val="1"/>
          </rPr>
          <t xml:space="preserve">
Pridajte riadky podľa potreby. / Add rows as needed.</t>
        </r>
      </text>
    </comment>
    <comment ref="B40" authorId="0" shapeId="0" xr:uid="{A3A6FFD1-3233-461F-9945-364003096429}">
      <text>
        <r>
          <rPr>
            <b/>
            <sz val="9"/>
            <color indexed="81"/>
            <rFont val="Segoe UI"/>
            <charset val="1"/>
          </rPr>
          <t>Lívia Haringová:</t>
        </r>
        <r>
          <rPr>
            <sz val="9"/>
            <color indexed="81"/>
            <rFont val="Segoe UI"/>
            <charset val="1"/>
          </rPr>
          <t xml:space="preserve">
Pridajte riadky podľa potreby. / Add rows as needed.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Lívia Haringová</author>
  </authors>
  <commentList>
    <comment ref="B5" authorId="0" shapeId="0" xr:uid="{0155D119-D6DC-4578-B64D-A162EF9E2495}">
      <text>
        <r>
          <rPr>
            <b/>
            <sz val="9"/>
            <color indexed="81"/>
            <rFont val="Segoe UI"/>
            <charset val="1"/>
          </rPr>
          <t>Lívia Haringová:</t>
        </r>
        <r>
          <rPr>
            <sz val="9"/>
            <color indexed="81"/>
            <rFont val="Segoe UI"/>
            <charset val="1"/>
          </rPr>
          <t xml:space="preserve">
Pridajte riadky podľa potreby. / Add rows as needed</t>
        </r>
      </text>
    </comment>
    <comment ref="B12" authorId="0" shapeId="0" xr:uid="{AAE88A8A-C41A-4E7A-A1E1-3F73FF7137A3}">
      <text>
        <r>
          <rPr>
            <b/>
            <sz val="9"/>
            <color indexed="81"/>
            <rFont val="Segoe UI"/>
            <charset val="1"/>
          </rPr>
          <t>Lívia Haringová:</t>
        </r>
        <r>
          <rPr>
            <sz val="9"/>
            <color indexed="81"/>
            <rFont val="Segoe UI"/>
            <charset val="1"/>
          </rPr>
          <t xml:space="preserve">
Pridajte riadky podľa potreby. / Add rows as needed</t>
        </r>
      </text>
    </comment>
    <comment ref="B19" authorId="0" shapeId="0" xr:uid="{BF43FD2F-8736-462E-BFB1-A415CC07E317}">
      <text>
        <r>
          <rPr>
            <b/>
            <sz val="9"/>
            <color indexed="81"/>
            <rFont val="Segoe UI"/>
            <charset val="1"/>
          </rPr>
          <t>Lívia Haringová:</t>
        </r>
        <r>
          <rPr>
            <sz val="9"/>
            <color indexed="81"/>
            <rFont val="Segoe UI"/>
            <charset val="1"/>
          </rPr>
          <t xml:space="preserve">
Pridajte riadky podľa potreby. / Add rows as needed</t>
        </r>
      </text>
    </comment>
    <comment ref="B26" authorId="0" shapeId="0" xr:uid="{0F3D1762-7AF6-46EC-A22D-AF897BB12C32}">
      <text>
        <r>
          <rPr>
            <b/>
            <sz val="9"/>
            <color indexed="81"/>
            <rFont val="Segoe UI"/>
            <charset val="1"/>
          </rPr>
          <t>Lívia Haringová:</t>
        </r>
        <r>
          <rPr>
            <sz val="9"/>
            <color indexed="81"/>
            <rFont val="Segoe UI"/>
            <charset val="1"/>
          </rPr>
          <t xml:space="preserve">
Pridajte riadky podľa potreby. / Add rows as needed</t>
        </r>
      </text>
    </comment>
    <comment ref="B33" authorId="0" shapeId="0" xr:uid="{583B63FA-6798-4C77-93DA-5F64F2900680}">
      <text>
        <r>
          <rPr>
            <b/>
            <sz val="9"/>
            <color indexed="81"/>
            <rFont val="Segoe UI"/>
            <charset val="1"/>
          </rPr>
          <t>Lívia Haringová:</t>
        </r>
        <r>
          <rPr>
            <sz val="9"/>
            <color indexed="81"/>
            <rFont val="Segoe UI"/>
            <charset val="1"/>
          </rPr>
          <t xml:space="preserve">
Pridajte riadky podľa potreby. / Add rows as needed</t>
        </r>
      </text>
    </comment>
    <comment ref="B40" authorId="0" shapeId="0" xr:uid="{6390C606-6698-4A0F-B570-084EC97040F7}">
      <text>
        <r>
          <rPr>
            <b/>
            <sz val="9"/>
            <color indexed="81"/>
            <rFont val="Segoe UI"/>
            <charset val="1"/>
          </rPr>
          <t>Lívia Haringová:</t>
        </r>
        <r>
          <rPr>
            <sz val="9"/>
            <color indexed="81"/>
            <rFont val="Segoe UI"/>
            <charset val="1"/>
          </rPr>
          <t xml:space="preserve">
Pridajte riadky podľa potreby. / Add rows as needed</t>
        </r>
      </text>
    </comment>
  </commentList>
</comments>
</file>

<file path=xl/sharedStrings.xml><?xml version="1.0" encoding="utf-8"?>
<sst xmlns="http://schemas.openxmlformats.org/spreadsheetml/2006/main" count="643" uniqueCount="257">
  <si>
    <t>KALKULAČKA  - Malé granty</t>
  </si>
  <si>
    <t>Rozpočtové oprávnené výdavky</t>
  </si>
  <si>
    <t>Plánované výdavky projektu / rozpočet</t>
  </si>
  <si>
    <r>
      <t xml:space="preserve">Kalkulácia rozpočtu typu A
</t>
    </r>
    <r>
      <rPr>
        <sz val="11"/>
        <color theme="1"/>
        <rFont val="Aptos Narrow"/>
        <family val="2"/>
        <scheme val="minor"/>
      </rPr>
      <t>paušál 100 % oprávnených priamych mzdových nákladov môže byť použitých na pokrytie všetkých ostatných oprávnených výdavkov.</t>
    </r>
  </si>
  <si>
    <r>
      <t xml:space="preserve">Kalkulácia rozpočtu typu B
</t>
    </r>
    <r>
      <rPr>
        <sz val="11"/>
        <color theme="1"/>
        <rFont val="Aptos Narrow"/>
        <family val="2"/>
        <scheme val="minor"/>
      </rPr>
      <t xml:space="preserve">nepriame výdavky paušál t.j. 7 % 
z oprávnených priamych nákladov </t>
    </r>
  </si>
  <si>
    <r>
      <t xml:space="preserve">Kalkulácia rozpočtu typu C
</t>
    </r>
    <r>
      <rPr>
        <sz val="11"/>
        <color theme="1"/>
        <rFont val="Aptos Narrow"/>
        <family val="2"/>
        <scheme val="minor"/>
      </rPr>
      <t>nepriame výdavky paušál t.j. 15 % 
z oprávnených osobných výdavkov</t>
    </r>
  </si>
  <si>
    <t>Priame výdavky</t>
  </si>
  <si>
    <t>Dokladovanie</t>
  </si>
  <si>
    <t xml:space="preserve"> </t>
  </si>
  <si>
    <t>Osobné výdavky</t>
  </si>
  <si>
    <t xml:space="preserve">
- pri použití reálnej mzdy (výplatné pásky, úhrada miezd)
- pri použití vypočítanej jednotkovej ceny (hodinovej sadzby) výkazmi práce.</t>
  </si>
  <si>
    <t>Ostatné priame (Cestovné výdavky, Spotrebný materiál, Výdavky na vybavenie, Služby (subdodávky), Iné)</t>
  </si>
  <si>
    <t xml:space="preserve">Ostatné výdavky - paušál </t>
  </si>
  <si>
    <t>nie</t>
  </si>
  <si>
    <t>áno</t>
  </si>
  <si>
    <t>Nepriame výdavky</t>
  </si>
  <si>
    <t>NA</t>
  </si>
  <si>
    <t>Spolu</t>
  </si>
  <si>
    <t>Kroky</t>
  </si>
  <si>
    <t xml:space="preserve">Vysvetlenie  k jednotlivým hárkom súboru a k vyplneniu rozpočtu malého grantu
</t>
  </si>
  <si>
    <r>
      <rPr>
        <u/>
        <sz val="12"/>
        <rFont val="Arial"/>
        <family val="2"/>
        <charset val="238"/>
      </rPr>
      <t>Podfarbené bunky</t>
    </r>
    <r>
      <rPr>
        <sz val="12"/>
        <rFont val="Arial"/>
        <family val="2"/>
        <charset val="238"/>
      </rPr>
      <t xml:space="preserve"> prosíme </t>
    </r>
    <r>
      <rPr>
        <b/>
        <sz val="12"/>
        <rFont val="Arial"/>
        <family val="2"/>
        <charset val="238"/>
      </rPr>
      <t>nevypĺňať</t>
    </r>
    <r>
      <rPr>
        <sz val="12"/>
        <rFont val="Arial"/>
        <family val="2"/>
        <charset val="238"/>
      </rPr>
      <t xml:space="preserve"> - ich hodnoty sú generované automaticky. 
Súbor je  spracovaný v 5-tich hárkoch, ktoré sú automaticky previazané, preto je dôležité, aby ste zvolil správnu postupnosť krokov pri vypĺňaní.</t>
    </r>
  </si>
  <si>
    <t xml:space="preserve">
Krok 1: 
Hárok: 
typy_grantov
</t>
  </si>
  <si>
    <t>Tento hárok predstavuje ucelený prehľad typov, dlžke, ch projetov a možnosti zjedndušeného vykazovania. Nie je určený na vypĺňanie.</t>
  </si>
  <si>
    <t>riadky v hárku</t>
  </si>
  <si>
    <t>Inštrukcie k vyplneniu jednotlivých riadkov</t>
  </si>
  <si>
    <t>5. - 7.</t>
  </si>
  <si>
    <t>Vyplňte riadky 5.-7.,</t>
  </si>
  <si>
    <t>9.</t>
  </si>
  <si>
    <t>Obdobie realizácie "od" uveďte vo formáte: 01/MM/RRRR ( napr: 01.10.2021)
Obdobie realizácie "do" uveďte vo formáte: 31/MM/RRRR ( napr: 31.12.2022)</t>
  </si>
  <si>
    <t>10.</t>
  </si>
  <si>
    <t>Riadok 10 sa vyplní automaticky.</t>
  </si>
  <si>
    <t>11-13.</t>
  </si>
  <si>
    <t>V prípade, že máte partnerov, vyplňte riadky 11-13., ak partnerov nemáte, ostane v riadku č. 11 nula.</t>
  </si>
  <si>
    <t>32.</t>
  </si>
  <si>
    <t>Vyplňte bunku "Výška spolufinancovanie (min. 10%)", uveďte  % hodnotu spolufinancovania v celých číslach. Výška požadovaného grantu sa Vám automaticky vypočíta pri zaokrúhlení na celé eurá.</t>
  </si>
  <si>
    <t>Rozpočet_Žiadateľ</t>
  </si>
  <si>
    <t>Inštrukcie k vyplneniu jednotlivých riadkov / stĺpcov</t>
  </si>
  <si>
    <t xml:space="preserve">
Krok 2: 
Hárok: kalkulačka_na_typ_grantu
</t>
  </si>
  <si>
    <t>Tento hárok slúži k tomu, aby ste sa pomocou kalkulačky mohli rozhodnúť pre optimálny typ ropočtu projektu.</t>
  </si>
  <si>
    <t>riadky 5.-11. v stĺpci C</t>
  </si>
  <si>
    <t>Vyplňte iba riadky 5.-11. v stĺpci C. Ostatné bunky budú automaticky vypočítané a vyplnené.</t>
  </si>
  <si>
    <t>riadok 13.</t>
  </si>
  <si>
    <t>V r. 13. bude automaticky vypočítaná celková výška grantu a to pri každom type rozpočtu. Pozor na dodržanie výsky grantu (max. 25 000 €).
Podľa výsledkov v kalkulačke sa rozhodnite pre svoj variant a vyplňte k nemu príslušný hárok.</t>
  </si>
  <si>
    <t xml:space="preserve">Krok 3: 
Hárok: Kalkulácia_hodinovej sadzby
</t>
  </si>
  <si>
    <t>Do osobných výdavkov patria:
- zamestnanci (Z)
- fyzické osoby (FO) pracujúce na inom základe ako pracovná zmluva s prijímateľom grantu (PP) za splnenia určitých podmienok uvedených v hárku
Tabuľku vyplňte na základe príkladu. Podľa toho, či ide o Z alebo FO, priložte relevantné doklady preukazujúce výpočet hodinovej sadzby. 
V tabuľke sú preddefinované 3 pracovné pozície, podľa potreby pridajte ďalšie.</t>
  </si>
  <si>
    <t xml:space="preserve">Krok 4: 
Výber optimálneho typu rozpočtu a vyplnenie relevantného hárku k danému typu
</t>
  </si>
  <si>
    <r>
      <t xml:space="preserve">Hárok: </t>
    </r>
    <r>
      <rPr>
        <b/>
        <sz val="10"/>
        <rFont val="Arial CE"/>
        <family val="2"/>
        <charset val="238"/>
      </rPr>
      <t>malé_granty_typ_A</t>
    </r>
  </si>
  <si>
    <t>V prípade, že sa rozhodnete pre rozpočet projektu typu A. V tomto prípade rozpočet má dve kategórie:
- osobné výdavky
- ostatné výdavky kalkulované paušálom vo výške  100 % oprávnených priamych osobných výdavkov</t>
  </si>
  <si>
    <t>stĺpec D</t>
  </si>
  <si>
    <t>vyberte, či ide o zamestnanca ( Z) alebo fyzickú osobu (FO)</t>
  </si>
  <si>
    <t>stĺpec E</t>
  </si>
  <si>
    <t>V stĺpci E sa rozhodnite, či mzda/odmena bude vyplatená na základe:
- zjednodušeného vykazovania stanovenej hodinovou sadzbou ( pozri krok 3)
- reálne vyplatenou mzdou/odmenou.   
Pri zjednodušenom vykazovaní ( hodinovou sadzbou ) sa výdavky preukazujú len výkazom práce, pri reálnej mzde/odmene daňovými dokladmi.</t>
  </si>
  <si>
    <t>stĺpec F</t>
  </si>
  <si>
    <t>stanovte jednotku: hodiny alebo mesiac</t>
  </si>
  <si>
    <t>stĺpec G</t>
  </si>
  <si>
    <t>uveďte počet jednotiek</t>
  </si>
  <si>
    <t>stĺpec H</t>
  </si>
  <si>
    <t>uvádza jednotkovú cenu:
- pre Z = cena práce
- pre FO = fakturovanú odmenu</t>
  </si>
  <si>
    <t>stĺpec I</t>
  </si>
  <si>
    <t>automatický výpočet podľa počtu jednotiek a jednotkovej ceny</t>
  </si>
  <si>
    <t>riadok 14.</t>
  </si>
  <si>
    <t>ostatné výdavky projektu sú určené paušálom a vypočítané ako 100% osobných výdavkov.</t>
  </si>
  <si>
    <t>riadok 16.</t>
  </si>
  <si>
    <t>celkový rozpočet projektu = osobné výdavky  + ostatné výdavky.</t>
  </si>
  <si>
    <r>
      <t xml:space="preserve">
Hárok: </t>
    </r>
    <r>
      <rPr>
        <b/>
        <sz val="10"/>
        <rFont val="Arial CE"/>
        <family val="2"/>
        <charset val="238"/>
      </rPr>
      <t>malé_granty_typ_B</t>
    </r>
    <r>
      <rPr>
        <sz val="10"/>
        <rFont val="Arial CE"/>
        <family val="2"/>
        <charset val="238"/>
      </rPr>
      <t xml:space="preserve">
</t>
    </r>
  </si>
  <si>
    <r>
      <t xml:space="preserve">V prípade, že sa rozhodnete pre grant typu B, vyplňte tento hárok.
V tomto prípade rozpočet obsahuje všetky oprávnené kategórie priamych výdavkov podľa pravidiel:
- osobné výdavky (vyplňte podľa inštrukcií pre typ A)
- ďalšie oprávnené výdavky ( cestovné,  spotrebný materiál, výdavky na vybavenie, služby ....) vyplnte položkovo s uvedením počtu, jednotkovej ceny a súvisu s aktivitami projektu.
Pri položkách spotrebný materiál, výdavky na vybavenie, služby  určite, či ide o rekonštrukciu/renováciu/obnovu nehnuteľností alebo nie.
V tabuľke je automatický výpočet paušálnych výdavkov na nepriame výdavky (réžiu) vo výške  </t>
    </r>
    <r>
      <rPr>
        <u/>
        <sz val="10"/>
        <rFont val="Arial CE"/>
        <family val="2"/>
        <charset val="238"/>
      </rPr>
      <t xml:space="preserve">7% z oprávnených priamych výdavkov. </t>
    </r>
    <r>
      <rPr>
        <sz val="10"/>
        <rFont val="Arial CE"/>
        <family val="2"/>
        <charset val="238"/>
      </rPr>
      <t xml:space="preserve">
</t>
    </r>
  </si>
  <si>
    <r>
      <t xml:space="preserve">Hárok: </t>
    </r>
    <r>
      <rPr>
        <b/>
        <sz val="10"/>
        <rFont val="Arial CE"/>
        <family val="2"/>
        <charset val="238"/>
      </rPr>
      <t>malé_granty_typ_C</t>
    </r>
    <r>
      <rPr>
        <sz val="10"/>
        <rFont val="Arial CE"/>
        <family val="2"/>
        <charset val="238"/>
      </rPr>
      <t xml:space="preserve">
</t>
    </r>
  </si>
  <si>
    <r>
      <t>V prípade, že sa rozhodnete pre grant typu C, vyplňte tento hárok.
V tomto prípade rozpočet obsahuje všetky oprávnené kategórie priamych výdavkov podľa pravidiel:
- osobné výdavky (vyplňte podľa inštrukcií pre typ A)
- ďalšie oprávnené výdavky ( cestovné,  spotrebný materiál, výdavky na vybavenie, služby ....) vyplnte položkovo s uvedením počtu, jednotkovej ceny a súvisu s aktivitami projektu.
Pri položkách spotrebný materiál, výdavky na vybavenie, služby  určite, či ide o rekonštrukciu/renováciu/obnovu nehnuteľností alebo nie.
V tabuľke je automatický výpočet paušálnych výdavkov na nepriame výdavky (réžiu) vo výške  15</t>
    </r>
    <r>
      <rPr>
        <u/>
        <sz val="10"/>
        <rFont val="Arial CE"/>
        <family val="2"/>
        <charset val="238"/>
      </rPr>
      <t xml:space="preserve">% z oprávnených priamych osobných výdavkov. </t>
    </r>
    <r>
      <rPr>
        <sz val="10"/>
        <rFont val="Arial CE"/>
        <family val="2"/>
        <charset val="238"/>
      </rPr>
      <t xml:space="preserve">
</t>
    </r>
  </si>
  <si>
    <t>Civil Society Fund Slovakia</t>
  </si>
  <si>
    <t>Limity na výšku grantu pre jednotlivé typy projektov:</t>
  </si>
  <si>
    <t>Oprávnená výška GRANTU v prípade projektu bez partnera z donorskej krajiny</t>
  </si>
  <si>
    <t>Oprávnená výška GRANTU v prípade projektu s partnerom z donorskej krajiny</t>
  </si>
  <si>
    <t xml:space="preserve">min. </t>
  </si>
  <si>
    <t>max</t>
  </si>
  <si>
    <t>max.</t>
  </si>
  <si>
    <t xml:space="preserve">malý grant </t>
  </si>
  <si>
    <t>bez možnosti zapojenia Partnera 
do projektu</t>
  </si>
  <si>
    <t>projektový grant</t>
  </si>
  <si>
    <t>organizačný grant</t>
  </si>
  <si>
    <t>Oprávnená dĺžka implementácie projektu</t>
  </si>
  <si>
    <t>typ projektu</t>
  </si>
  <si>
    <t>min.</t>
  </si>
  <si>
    <t>malý grant</t>
  </si>
  <si>
    <t>0 mesiacov</t>
  </si>
  <si>
    <t>12 mesiacov</t>
  </si>
  <si>
    <t>18 mesiacov</t>
  </si>
  <si>
    <t>24 mesiacov</t>
  </si>
  <si>
    <t>30 mesiacov</t>
  </si>
  <si>
    <t>36 mesiacov</t>
  </si>
  <si>
    <t>Zjednodušené vykazovanie - možnosti</t>
  </si>
  <si>
    <t>Paušál X % oprávnených priamych osobných výdavkov na pokrytie všetkých ostatných oprávnených nákladov.</t>
  </si>
  <si>
    <t>Paušál na nepriame výdavky = 7 % 
z oprávnených priamych výdavkov</t>
  </si>
  <si>
    <t>Paušál na nepriame výdavky  = 15 % 
z oprávnených osobných výdavkov</t>
  </si>
  <si>
    <t>Lump sum</t>
  </si>
  <si>
    <t>paušál 100 %</t>
  </si>
  <si>
    <t>paušál 40 %</t>
  </si>
  <si>
    <t>áno - v rámci lump sum</t>
  </si>
  <si>
    <r>
      <t xml:space="preserve">Kalkulácia rozpočtu typu B
</t>
    </r>
    <r>
      <rPr>
        <sz val="11"/>
        <color theme="1"/>
        <rFont val="Aptos Narrow"/>
        <family val="2"/>
        <scheme val="minor"/>
      </rPr>
      <t>nepriame výdavky paušál t.j. 7 % 
z oprávnených priamych výdavkov</t>
    </r>
  </si>
  <si>
    <t xml:space="preserve">  - pri použití reálnej mzdy (výplatné pásky, úhrada miezd)
  - pri použití vypočítanej jednotkovej ceny (hodinovej sadzby) výkazmi práce.</t>
  </si>
  <si>
    <t>Cestovné výdavky</t>
  </si>
  <si>
    <t>Spotrebný materiál</t>
  </si>
  <si>
    <t>Výdavky na vybavenie</t>
  </si>
  <si>
    <t>Služby (subdodávky)</t>
  </si>
  <si>
    <t>Iné priame výdavky</t>
  </si>
  <si>
    <t>korekcia priamych výdavkov</t>
  </si>
  <si>
    <t>Nepriame výdavky - paušál</t>
  </si>
  <si>
    <t>a</t>
  </si>
  <si>
    <t>b</t>
  </si>
  <si>
    <t>a x b</t>
  </si>
  <si>
    <t>01/05/2024 -30/04/2025</t>
  </si>
  <si>
    <t xml:space="preserve">Z
</t>
  </si>
  <si>
    <t>01/12/2024 - 31/07/2025</t>
  </si>
  <si>
    <t>01/02/2025 -31/05/2025</t>
  </si>
  <si>
    <t>FO</t>
  </si>
  <si>
    <t>01/01/2025 -31/12/2025</t>
  </si>
  <si>
    <t xml:space="preserve">1. </t>
  </si>
  <si>
    <t>2.</t>
  </si>
  <si>
    <t>Employee</t>
  </si>
  <si>
    <t>Natural Person</t>
  </si>
  <si>
    <t>Number of units</t>
  </si>
  <si>
    <t>Total costs</t>
  </si>
  <si>
    <t>Unit cost</t>
  </si>
  <si>
    <t>Annex 1 to Cost Eligibility Guidance</t>
  </si>
  <si>
    <t>Calculation of hourly rate for simplified reporting of personnel costs</t>
  </si>
  <si>
    <t>The following personnel costs are eligible:</t>
  </si>
  <si>
    <r>
      <t>1. Employees (</t>
    </r>
    <r>
      <rPr>
        <b/>
        <sz val="11"/>
        <color theme="1"/>
        <rFont val="Calibri"/>
        <family val="2"/>
        <charset val="238"/>
      </rPr>
      <t>Z)</t>
    </r>
    <r>
      <rPr>
        <sz val="11"/>
        <color theme="1"/>
        <rFont val="Calibri"/>
        <family val="2"/>
        <charset val="238"/>
      </rPr>
      <t xml:space="preserve"> working on the basis of an employment contract, agreement on the performance of work, agreement on work activity, and agreement on temporary work</t>
    </r>
  </si>
  <si>
    <r>
      <t>2. Natural persons (</t>
    </r>
    <r>
      <rPr>
        <b/>
        <sz val="11"/>
        <color theme="1"/>
        <rFont val="Calibri"/>
        <family val="2"/>
        <charset val="238"/>
      </rPr>
      <t>FO</t>
    </r>
    <r>
      <rPr>
        <sz val="11"/>
        <color theme="1"/>
        <rFont val="Calibri"/>
        <family val="2"/>
        <charset val="238"/>
      </rPr>
      <t xml:space="preserve">) working on the basis of a contract other than an employment contract </t>
    </r>
  </si>
  <si>
    <t>Sample calculation of hourly rate based on the last known documentation:</t>
  </si>
  <si>
    <t>Project Personnel</t>
  </si>
  <si>
    <r>
      <t xml:space="preserve">Pay slip ( </t>
    </r>
    <r>
      <rPr>
        <b/>
        <sz val="11"/>
        <color theme="1"/>
        <rFont val="Calibri"/>
        <family val="2"/>
        <charset val="238"/>
      </rPr>
      <t>Z</t>
    </r>
    <r>
      <rPr>
        <sz val="11"/>
        <color theme="1"/>
        <rFont val="Calibri"/>
        <family val="2"/>
        <charset val="238"/>
      </rPr>
      <t>)  / Total remuneration according to the Contract (</t>
    </r>
    <r>
      <rPr>
        <b/>
        <sz val="11"/>
        <color theme="1"/>
        <rFont val="Calibri"/>
        <family val="2"/>
        <charset val="238"/>
      </rPr>
      <t>PO</t>
    </r>
    <r>
      <rPr>
        <sz val="11"/>
        <color theme="1"/>
        <rFont val="Calibri"/>
        <family val="2"/>
        <charset val="238"/>
      </rPr>
      <t>)</t>
    </r>
  </si>
  <si>
    <r>
      <t xml:space="preserve">Mandatory supporting documentation for the budget.
</t>
    </r>
    <r>
      <rPr>
        <b/>
        <sz val="11"/>
        <color theme="1"/>
        <rFont val="Calibri"/>
        <family val="2"/>
        <charset val="238"/>
      </rPr>
      <t xml:space="preserve">Attach to each person in the in eGrant section project budget </t>
    </r>
  </si>
  <si>
    <t>Number of working hours on the project - according to CSF Programme rules max
1720 hours/year</t>
  </si>
  <si>
    <r>
      <t>Hourly rate
Total labor cost (</t>
    </r>
    <r>
      <rPr>
        <b/>
        <sz val="11"/>
        <color theme="1"/>
        <rFont val="Calibri"/>
        <family val="2"/>
        <charset val="238"/>
      </rPr>
      <t>Z</t>
    </r>
    <r>
      <rPr>
        <sz val="11"/>
        <color theme="1"/>
        <rFont val="Calibri"/>
        <family val="2"/>
        <charset val="238"/>
      </rPr>
      <t>)
Invoiced remuneration (</t>
    </r>
    <r>
      <rPr>
        <b/>
        <sz val="11"/>
        <color theme="1"/>
        <rFont val="Calibri"/>
        <family val="2"/>
        <charset val="238"/>
      </rPr>
      <t>FO</t>
    </r>
    <r>
      <rPr>
        <sz val="11"/>
        <color theme="1"/>
        <rFont val="Calibri"/>
        <family val="2"/>
        <charset val="238"/>
      </rPr>
      <t xml:space="preserve">)
</t>
    </r>
    <r>
      <rPr>
        <b/>
        <sz val="11"/>
        <color theme="1"/>
        <rFont val="Calibri"/>
        <family val="2"/>
        <charset val="238"/>
      </rPr>
      <t xml:space="preserve">Enter in the project budget section in the eGrant </t>
    </r>
  </si>
  <si>
    <t>Note:
Documentation to personnel costs in project reports</t>
  </si>
  <si>
    <t>Time Period</t>
  </si>
  <si>
    <r>
      <t>Employee (</t>
    </r>
    <r>
      <rPr>
        <b/>
        <sz val="11"/>
        <color theme="1"/>
        <rFont val="Calibri"/>
        <family val="2"/>
        <charset val="238"/>
      </rPr>
      <t>Z</t>
    </r>
    <r>
      <rPr>
        <sz val="11"/>
        <color theme="1"/>
        <rFont val="Calibri"/>
        <family val="2"/>
        <charset val="238"/>
      </rPr>
      <t>)
/Natural person (</t>
    </r>
    <r>
      <rPr>
        <b/>
        <sz val="11"/>
        <color theme="1"/>
        <rFont val="Calibri"/>
        <family val="2"/>
        <charset val="238"/>
      </rPr>
      <t>FO</t>
    </r>
    <r>
      <rPr>
        <sz val="11"/>
        <color theme="1"/>
        <rFont val="Calibri"/>
        <family val="2"/>
        <charset val="238"/>
      </rPr>
      <t>)</t>
    </r>
  </si>
  <si>
    <t>Number of months for the given time period</t>
  </si>
  <si>
    <r>
      <t xml:space="preserve">Enter:
1."The price of work without social fund" in the case of </t>
    </r>
    <r>
      <rPr>
        <b/>
        <sz val="11"/>
        <color rgb="FF000000"/>
        <rFont val="Calibri"/>
        <family val="2"/>
        <charset val="238"/>
      </rPr>
      <t>Z</t>
    </r>
    <r>
      <rPr>
        <sz val="11"/>
        <color rgb="FF000000"/>
        <rFont val="Calibri"/>
        <family val="2"/>
        <charset val="238"/>
      </rPr>
      <t xml:space="preserve"> (according to the payslip)/
2. "Invoiced remuneration for the corresponding period" in the case of</t>
    </r>
    <r>
      <rPr>
        <b/>
        <sz val="11"/>
        <color rgb="FF000000"/>
        <rFont val="Calibri"/>
        <family val="2"/>
        <charset val="238"/>
      </rPr>
      <t xml:space="preserve"> FO</t>
    </r>
  </si>
  <si>
    <r>
      <t xml:space="preserve">Enter:
"the number of working hours for the given period
"according to the Working Time Fund in the Slovak Republic  https://calendar.zoznam.sk/worktime-sksk.php 
</t>
    </r>
    <r>
      <rPr>
        <i/>
        <sz val="11"/>
        <color theme="1"/>
        <rFont val="Calibri"/>
        <family val="2"/>
        <charset val="238"/>
      </rPr>
      <t>See the help section below</t>
    </r>
  </si>
  <si>
    <r>
      <t xml:space="preserve">Enter:
1. the "total number of hours (hours worked + vacation hours + public holiday hours) for the period" according to the payslip (case </t>
    </r>
    <r>
      <rPr>
        <b/>
        <sz val="11"/>
        <color rgb="FF000000"/>
        <rFont val="Calibri"/>
        <family val="2"/>
        <charset val="238"/>
      </rPr>
      <t>Z</t>
    </r>
    <r>
      <rPr>
        <sz val="11"/>
        <color rgb="FF000000"/>
        <rFont val="Calibri"/>
        <family val="2"/>
        <charset val="238"/>
      </rPr>
      <t xml:space="preserve">)
2. the "total number of hours worked according to the contract with the agreed remuneration for the period" (case </t>
    </r>
    <r>
      <rPr>
        <b/>
        <sz val="11"/>
        <color rgb="FF000000"/>
        <rFont val="Calibri"/>
        <family val="2"/>
        <charset val="238"/>
      </rPr>
      <t>FO</t>
    </r>
    <r>
      <rPr>
        <sz val="11"/>
        <color rgb="FF000000"/>
        <rFont val="Calibri"/>
        <family val="2"/>
        <charset val="238"/>
      </rPr>
      <t>)</t>
    </r>
  </si>
  <si>
    <t>Calculation of working capacity</t>
  </si>
  <si>
    <t>Personnel 1</t>
  </si>
  <si>
    <r>
      <t xml:space="preserve">In the case of </t>
    </r>
    <r>
      <rPr>
        <b/>
        <sz val="11"/>
        <color rgb="FF000000"/>
        <rFont val="Calibri"/>
        <family val="2"/>
        <charset val="238"/>
      </rPr>
      <t>Z</t>
    </r>
    <r>
      <rPr>
        <sz val="11"/>
        <color rgb="FF000000"/>
        <rFont val="Calibri"/>
        <family val="2"/>
        <charset val="238"/>
      </rPr>
      <t xml:space="preserve">: payslip(s) for the given period with the statutory requirements 
or
In the case of </t>
    </r>
    <r>
      <rPr>
        <b/>
        <sz val="11"/>
        <color rgb="FF000000"/>
        <rFont val="Calibri"/>
        <family val="2"/>
        <charset val="238"/>
      </rPr>
      <t>FO</t>
    </r>
    <r>
      <rPr>
        <sz val="11"/>
        <color rgb="FF000000"/>
        <rFont val="Calibri"/>
        <family val="2"/>
        <charset val="238"/>
      </rPr>
      <t>: Contract with agreed  remuneration for the given period</t>
    </r>
  </si>
  <si>
    <t>Proven by timesheets
The maximum number of hours worked according to timesheets is 1720 hours/year</t>
  </si>
  <si>
    <t>Personnel  2</t>
  </si>
  <si>
    <t>Personnel  3</t>
  </si>
  <si>
    <t>Personnel  4</t>
  </si>
  <si>
    <t>Proven by timesheets or invoices with a breakdown of activities by hours
The maximum number of hours worked according to timesheets is 1,720 hours/year</t>
  </si>
  <si>
    <t>Personnel  5</t>
  </si>
  <si>
    <t>Note:</t>
  </si>
  <si>
    <t>In the case of simplified reporting of personal expenses, only remuneration for hours worked can be claimed, but the following cannot be claimed: reimbursement for vacation or public holidays, or compensation for loss of income due to incapacity for work.</t>
  </si>
  <si>
    <t>Hint: Working Time Fund</t>
  </si>
  <si>
    <t>months</t>
  </si>
  <si>
    <t>You can budget your personnel expenses as follows:</t>
  </si>
  <si>
    <t>by calculating the hourly rate - used in simplified reporting</t>
  </si>
  <si>
    <t>by budgeting remuneration according to future actual payment.</t>
  </si>
  <si>
    <t>Attach the "Hourly Rate Calculation Table". The table form is an Annex to the Cost Eligibility Guideline and can be found here:----------------------------(link to website)</t>
  </si>
  <si>
    <t>Attach supporting documentation if you use the budgeting form according to point 1.</t>
  </si>
  <si>
    <t>Prepared by:</t>
  </si>
  <si>
    <t>Date:</t>
  </si>
  <si>
    <t>Priame výdavky
Direct costs</t>
  </si>
  <si>
    <t>Osobné výdavky
Personnel costs</t>
  </si>
  <si>
    <t>Cestovné výdavky a náhrady
Travel and subsistence</t>
  </si>
  <si>
    <t>Spotrebný materiál a dodávky
Consumables and supplies</t>
  </si>
  <si>
    <t>Výdavky na vybavenie
Equipment costs</t>
  </si>
  <si>
    <t>Služby a subdodávky
Cost of services/subcontracting</t>
  </si>
  <si>
    <t xml:space="preserve">Ostatné priame výdavky 
Other direct costs </t>
  </si>
  <si>
    <t>Nepriame výdavky (paušálna sadzba - 7% z priamych výdavkov)
Indirect costs (flat rate  - 7 % of eligible direct costs )</t>
  </si>
  <si>
    <t>Pozícia v projekte / Popis činnosti/
Position in project / 
Job description</t>
  </si>
  <si>
    <t>Zamestnanec / Employee
Fyzická osoba/Natural Person</t>
  </si>
  <si>
    <t xml:space="preserve">Jednotka/
Unit </t>
  </si>
  <si>
    <t>Počet Jednotiek/ Number of units</t>
  </si>
  <si>
    <t xml:space="preserve">Jednotková cena/
Unit cost
</t>
  </si>
  <si>
    <t>Spolu výdavky/
Total costs</t>
  </si>
  <si>
    <t xml:space="preserve">Odôvodnenie v rozsahu podľa nižšie uvedenej poznámky/
Justification in the scope according to the note below: </t>
  </si>
  <si>
    <t>Zamestnanec/Employee</t>
  </si>
  <si>
    <t>1.hodinová sadzba (SCO) */
1.unit cost (SCO )*</t>
  </si>
  <si>
    <t>o</t>
  </si>
  <si>
    <t>Fyzická osoba/Natural Person</t>
  </si>
  <si>
    <t>2. skutočné výdavky**/
2.real cost **</t>
  </si>
  <si>
    <t xml:space="preserve">Pracovník 1
Personnel 1 </t>
  </si>
  <si>
    <t>Uveďte podrobný opis aktivity a pracovného vyťaženia v rozsahu X hodín/mesiac, €/hodinu a odôvodnite nevyhnutnosť tejto aktivity pre realizáciu projektu – súlad s plánovanými aktivitami./
Provide a detailed description of the activity and workload in the scope of X hours/month, €/hour, and justify the need for the activity in the project implementation – alignment with the planned activities.</t>
  </si>
  <si>
    <t>Pracovník 2
Personnel 2</t>
  </si>
  <si>
    <t>Pracovník 3
Personnel 3</t>
  </si>
  <si>
    <t>Popis/Description</t>
  </si>
  <si>
    <t>Kalkulácia osobného výdavku/
Personnel calculation  method</t>
  </si>
  <si>
    <t>Ostatné priame výdavky
Other direct costs</t>
  </si>
  <si>
    <t>Rozpočet  Typ B:  / Budget Type B:</t>
  </si>
  <si>
    <t xml:space="preserve">od/
from </t>
  </si>
  <si>
    <t xml:space="preserve">do/
to </t>
  </si>
  <si>
    <t>Spolu/
Total</t>
  </si>
  <si>
    <t>Žiadateľ/
Applicant</t>
  </si>
  <si>
    <t xml:space="preserve"> Projektový Partner 1/
Project Partner 1</t>
  </si>
  <si>
    <t xml:space="preserve"> Projektový Partner 2/
Project Partner 2</t>
  </si>
  <si>
    <t>Rozpočtové kategórie/
Budget Categories:</t>
  </si>
  <si>
    <r>
      <t>Nepriame výdavky</t>
    </r>
    <r>
      <rPr>
        <sz val="12"/>
        <color theme="1"/>
        <rFont val="Aptos Narrow"/>
        <family val="2"/>
        <scheme val="minor"/>
      </rPr>
      <t xml:space="preserve"> (paušálna sadzba - 7% z priamych výdavkov)</t>
    </r>
    <r>
      <rPr>
        <b/>
        <sz val="12"/>
        <color theme="1"/>
        <rFont val="Aptos Narrow"/>
        <family val="2"/>
        <scheme val="minor"/>
      </rPr>
      <t xml:space="preserve">
Indirect costs</t>
    </r>
    <r>
      <rPr>
        <sz val="12"/>
        <color theme="1"/>
        <rFont val="Aptos Narrow"/>
        <family val="2"/>
        <scheme val="minor"/>
      </rPr>
      <t xml:space="preserve"> (flat rate  - 7 % of eligible direct costs )</t>
    </r>
  </si>
  <si>
    <t>Spolu rozpočet projektu/
Total project budget</t>
  </si>
  <si>
    <t>Rozpočet Žiadateľa / Budget Applicant</t>
  </si>
  <si>
    <t>Názov projektu /Project Title:</t>
  </si>
  <si>
    <t>Názov Žiadateľa / Name of Applicant::</t>
  </si>
  <si>
    <t>Názov Projektového Partnera 2 / Name of Project Partner 2:</t>
  </si>
  <si>
    <t>Doba implementácie projektu /
Project implementation period</t>
  </si>
  <si>
    <t>Poznámky k osobným výdavkom/ Notes to Personnel Costs:</t>
  </si>
  <si>
    <t>Poznámka/Note *:</t>
  </si>
  <si>
    <t>V prípade použitia hodinovej sadzby  (pri uplatnení zjednodušeného vykazovania / SCO):
 –  výpočet vykonajte podľa hárku  "Tabuľka hodinovej sadzby" , ktorý je súčasťou tohto súboru,
 -  priložte podpornú dokumentáciu v súlade s požiadavkami vyplývajúcimi z "Tabuľky hodinovej saý jedzby". Táto tabuľka je uvedená aj v Prílohe č. 1 k Príručke k oprávnenosti výdavkov.
If using the unit costs for the hourly rate ( under the Simplified Cost Option/SCO):
 – perform the calculation using the "Hourly_rate_calculation", sheet included in this file, 
 -  provide  the supporting documentation as required by the "Hourly_rate_calculation" table. This table is also provided in  Annex 1 to the Eligibility Guidance.</t>
  </si>
  <si>
    <t>Poznámka/ Note **:</t>
  </si>
  <si>
    <t>V prípade použitia skutočných nákladov – rozpočtovaná hodinová alebo mesačná mzda bude vychádzať z budúcej skutočne vyplatenej mzdy alebo odmeny.
If using actual costs – the budgeted hourly or monthly salary will be based on the future actual salary or remuneration to be paid.</t>
  </si>
  <si>
    <t>Položka 1 / Item 1</t>
  </si>
  <si>
    <t>Položka 2 / Item 2</t>
  </si>
  <si>
    <t>Položka 3 / Item 3</t>
  </si>
  <si>
    <t>Zdôvodnenie – súlad s projektovými aktivitami/
Justification – alignment with project activities</t>
  </si>
  <si>
    <t>Služby a subdodávky
Cost of services (subcontracting)</t>
  </si>
  <si>
    <t>Priame výdavky / Direct costs</t>
  </si>
  <si>
    <t>Rozpočet Projektový Partner 1 / Budget -Project Partner 1</t>
  </si>
  <si>
    <t>Spolu rozpočet Žiadateľ/ Total project budget Applicant</t>
  </si>
  <si>
    <t>Spolu rozpočet Projektový Partner 1/ Total project budget Project Partner 1</t>
  </si>
  <si>
    <t>Rozpočet Projektový Partner 2 / Budget -Project Partner 2</t>
  </si>
  <si>
    <t>Spolu rozpočet Projektový Partner 2/ Total project budget Project Partner 2</t>
  </si>
  <si>
    <t xml:space="preserve">Príloha č. 1  Príručky k oprávnenosti výdavkov v Programe EEA Civil Society Fund Slovakia </t>
  </si>
  <si>
    <t xml:space="preserve"> Tabuľka na výpočet hodinovej sadzby – podklad na zjednodušené vykazovanie (SCOs)</t>
  </si>
  <si>
    <t>Osobné výdavky sú oprávnené pre:</t>
  </si>
  <si>
    <r>
      <t xml:space="preserve">1. </t>
    </r>
    <r>
      <rPr>
        <sz val="11"/>
        <color theme="1"/>
        <rFont val="Aptos Narrow"/>
        <family val="2"/>
        <scheme val="minor"/>
      </rPr>
      <t>Zamestnancov</t>
    </r>
    <r>
      <rPr>
        <b/>
        <sz val="11"/>
        <color theme="1"/>
        <rFont val="Aptos Narrow"/>
        <family val="2"/>
        <charset val="238"/>
        <scheme val="minor"/>
      </rPr>
      <t xml:space="preserve"> (Z) </t>
    </r>
    <r>
      <rPr>
        <sz val="11"/>
        <color theme="1"/>
        <rFont val="Aptos Narrow"/>
        <family val="2"/>
        <scheme val="minor"/>
      </rPr>
      <t>pracujúci na základe Pracovnej zmluvy, Dohody o vykonaní práce, Dohody o pracovnej činnosti a Dohody o brigádnickej činnosti</t>
    </r>
  </si>
  <si>
    <r>
      <t xml:space="preserve">2. </t>
    </r>
    <r>
      <rPr>
        <sz val="11"/>
        <color theme="1"/>
        <rFont val="Aptos Narrow"/>
        <family val="2"/>
        <scheme val="minor"/>
      </rPr>
      <t>Fyzických osôb</t>
    </r>
    <r>
      <rPr>
        <b/>
        <sz val="11"/>
        <color theme="1"/>
        <rFont val="Aptos Narrow"/>
        <family val="2"/>
        <charset val="238"/>
        <scheme val="minor"/>
      </rPr>
      <t xml:space="preserve"> (FO) </t>
    </r>
    <r>
      <rPr>
        <sz val="11"/>
        <color theme="1"/>
        <rFont val="Aptos Narrow"/>
        <family val="2"/>
        <scheme val="minor"/>
      </rPr>
      <t xml:space="preserve">pracujúcich na základe inej ako pracovnej zmluvy </t>
    </r>
  </si>
  <si>
    <t>Príklad výpočtu hodinovej sadzby na základe poslednej známej dokumentácie</t>
  </si>
  <si>
    <t>Pracovníci projektu</t>
  </si>
  <si>
    <t>Mzdový list / Celková odmena podľa Zmluvy</t>
  </si>
  <si>
    <r>
      <t xml:space="preserve">Povinná sprievodná dokumentácia k rozpočtu
</t>
    </r>
    <r>
      <rPr>
        <b/>
        <sz val="11"/>
        <color theme="1"/>
        <rFont val="Aptos Narrow"/>
        <family val="2"/>
        <scheme val="minor"/>
      </rPr>
      <t xml:space="preserve">priložte ku každému pracovníkovi v rozpočte - v eGrante
</t>
    </r>
  </si>
  <si>
    <t>Počet odpracovaných hodín na projekte - podľa pravidiel Programu CSF max
1720 hod/rok</t>
  </si>
  <si>
    <r>
      <t xml:space="preserve">Hodinová sadzba
celkovej ceny práce </t>
    </r>
    <r>
      <rPr>
        <b/>
        <sz val="11"/>
        <color theme="1"/>
        <rFont val="Aptos Narrow"/>
        <family val="2"/>
        <scheme val="minor"/>
      </rPr>
      <t xml:space="preserve">(Z)
</t>
    </r>
    <r>
      <rPr>
        <sz val="11"/>
        <color theme="1"/>
        <rFont val="Aptos Narrow"/>
        <family val="2"/>
        <scheme val="minor"/>
      </rPr>
      <t xml:space="preserve">fakturovanej odmeny </t>
    </r>
    <r>
      <rPr>
        <b/>
        <sz val="11"/>
        <color theme="1"/>
        <rFont val="Aptos Narrow"/>
        <family val="2"/>
        <scheme val="minor"/>
      </rPr>
      <t>(FO)
Uveďte DO ROZPOČTU v eGrante</t>
    </r>
  </si>
  <si>
    <t>Dokladovanie v projektových správach</t>
  </si>
  <si>
    <t>Obdobie</t>
  </si>
  <si>
    <r>
      <t xml:space="preserve">Zamestnanec </t>
    </r>
    <r>
      <rPr>
        <b/>
        <sz val="11"/>
        <color theme="1"/>
        <rFont val="Aptos Narrow"/>
        <family val="2"/>
        <scheme val="minor"/>
      </rPr>
      <t>(Z)</t>
    </r>
    <r>
      <rPr>
        <sz val="11"/>
        <color theme="1"/>
        <rFont val="Aptos Narrow"/>
        <family val="2"/>
        <charset val="238"/>
        <scheme val="minor"/>
      </rPr>
      <t xml:space="preserve">
/Fyzická osoba </t>
    </r>
    <r>
      <rPr>
        <b/>
        <sz val="11"/>
        <color theme="1"/>
        <rFont val="Aptos Narrow"/>
        <family val="2"/>
        <scheme val="minor"/>
      </rPr>
      <t>(FO)</t>
    </r>
  </si>
  <si>
    <t>počet mesiacov za dané obdobie</t>
  </si>
  <si>
    <r>
      <t xml:space="preserve">Uveďte:
Cenu práce bez sociálneho fondu v prípade </t>
    </r>
    <r>
      <rPr>
        <b/>
        <sz val="11"/>
        <color rgb="FF000000"/>
        <rFont val="Aptos Narrow"/>
        <family val="2"/>
      </rPr>
      <t xml:space="preserve">Z </t>
    </r>
    <r>
      <rPr>
        <sz val="11"/>
        <color rgb="FF000000"/>
        <rFont val="Aptos Narrow"/>
        <family val="2"/>
      </rPr>
      <t xml:space="preserve">(podľa mzdového listu)/
Fakturovanú odmena za zodpovedajúce obdobiev prípade </t>
    </r>
    <r>
      <rPr>
        <b/>
        <sz val="11"/>
        <color rgb="FF000000"/>
        <rFont val="Aptos Narrow"/>
        <family val="2"/>
      </rPr>
      <t>FO</t>
    </r>
  </si>
  <si>
    <t xml:space="preserve">Uveďte "počet pracovných hodín" za dané obdobie
podľa Fondu pracovného času v SR  https://calendar.zoznam.sk/worktime-sksk.php
Nižšie viď pomôcka
</t>
  </si>
  <si>
    <r>
      <t>Uveďte:
1. súčet hodín ( odpracované hodiny + hodiny dovolenky + hodiny sviatkov) za obdobie podľa mzdového listu  (prípad</t>
    </r>
    <r>
      <rPr>
        <b/>
        <sz val="11"/>
        <color rgb="FF000000"/>
        <rFont val="Aptos Narrow"/>
        <family val="2"/>
      </rPr>
      <t xml:space="preserve"> Z)
</t>
    </r>
    <r>
      <rPr>
        <sz val="11"/>
        <color rgb="FF000000"/>
        <rFont val="Aptos Narrow"/>
        <family val="2"/>
      </rPr>
      <t>2. súčet odpracovaných hodín podľa zmluvy s dohodnutou odmenou za  obdobie (prípad</t>
    </r>
    <r>
      <rPr>
        <b/>
        <sz val="11"/>
        <color rgb="FF000000"/>
        <rFont val="Aptos Narrow"/>
        <family val="2"/>
      </rPr>
      <t xml:space="preserve"> FO)</t>
    </r>
  </si>
  <si>
    <t>Kalkulácia  úväzku</t>
  </si>
  <si>
    <t>Pracovník 1</t>
  </si>
  <si>
    <r>
      <t xml:space="preserve">V prípade </t>
    </r>
    <r>
      <rPr>
        <b/>
        <sz val="11"/>
        <color rgb="FF000000"/>
        <rFont val="Calibri"/>
        <family val="2"/>
        <charset val="238"/>
      </rPr>
      <t>Z</t>
    </r>
    <r>
      <rPr>
        <sz val="11"/>
        <color rgb="FF000000"/>
        <rFont val="Calibri"/>
        <family val="2"/>
        <charset val="238"/>
      </rPr>
      <t xml:space="preserve">: mzdový list/listy za dané obdobie so zákonnými náležitosťami 
alebo
V prípade </t>
    </r>
    <r>
      <rPr>
        <b/>
        <sz val="11"/>
        <color rgb="FF000000"/>
        <rFont val="Calibri"/>
        <family val="2"/>
        <charset val="238"/>
      </rPr>
      <t xml:space="preserve">FO: </t>
    </r>
    <r>
      <rPr>
        <sz val="11"/>
        <color rgb="FF000000"/>
        <rFont val="Calibri"/>
        <family val="2"/>
        <charset val="238"/>
      </rPr>
      <t>Zmluvu s dohodnutou  odmenou za dané obdobie</t>
    </r>
  </si>
  <si>
    <t>Preukazuje sa výkazmi práce
max. počet odpr. hodín podľa výkazov prác je max 1720 hod/rok</t>
  </si>
  <si>
    <t>Pracovník 2</t>
  </si>
  <si>
    <t>Pracovník 3</t>
  </si>
  <si>
    <t>Pracovník 4</t>
  </si>
  <si>
    <t>Preukazuje sa výkazmi práce, prípadne faktúrou s rozpisom činností podľa hodín
max. počet odpr. hodín podľa výkazov prác je max 1720 hod/rok</t>
  </si>
  <si>
    <t>Pracovník 5</t>
  </si>
  <si>
    <t>Poznámka:</t>
  </si>
  <si>
    <t xml:space="preserve">V prípade zjednodušeného vykazovanie osobných výdavov je možné si uplatniť len odmenu za odpracované hodiny, ale neuplatňuje sa: preplatenie dovolenky, ani sviatku a ani náhrada príjmu za pracovnú neschopnosť.   </t>
  </si>
  <si>
    <t>Pomôcka k Fondu pracovného času</t>
  </si>
  <si>
    <t>mesiace</t>
  </si>
  <si>
    <t>Osobné výdavky môžete rozpočtovať formou:</t>
  </si>
  <si>
    <t>výpočtom hodinovej sadzby  - použité pri zjednodušenom vykazovaní</t>
  </si>
  <si>
    <t>rozpočtovaním odmeny podľa budúcej skutočnej úhrady.</t>
  </si>
  <si>
    <t>Priložte "Tabuľku výpočtu hodinovej sadzby". Formulár tabuľky je Prílohou Príručky pre oprávnenosť výdavkov a nájdete ju tu:-------------------------( link na web)</t>
  </si>
  <si>
    <t>Priložte podpornú dokumentáciu ak použijete formu rozpočtovania podľa bodu 1.</t>
  </si>
  <si>
    <t>Názov Projektového Partnera 1 /
Name of Project Partner 1:</t>
  </si>
  <si>
    <t>number of working hours in an 8-hour working day + state holidays</t>
  </si>
  <si>
    <t>počet pracovných hodín pri 8hod. pracovnom čase + sviatky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</si>
</sst>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41B]_-;\-* #,##0.00\ [$€-41B]_-;_-* &quot;-&quot;??\ [$€-41B]_-;_-@_-"/>
    <numFmt numFmtId="165" formatCode="_-* #,##0\ [$€-41B]_-;\-* #,##0\ [$€-41B]_-;_-* &quot;-&quot;??\ [$€-41B]_-;_-@_-"/>
  </numFmts>
  <fonts count="42" x14ac:knownFonts="1">
    <font>
      <sz val="11"/>
      <color theme="1"/>
      <name val="Aptos Narrow"/>
      <family val="2"/>
      <charset val="238"/>
      <scheme val="minor"/>
    </font>
    <font>
      <sz val="10"/>
      <name val="Aptos Narrow"/>
      <family val="2"/>
      <charset val="238"/>
      <scheme val="minor"/>
    </font>
    <font>
      <b/>
      <sz val="10"/>
      <name val="Aptos Narrow"/>
      <family val="2"/>
      <charset val="238"/>
      <scheme val="minor"/>
    </font>
    <font>
      <sz val="10"/>
      <name val="Arial"/>
      <family val="2"/>
      <charset val="238"/>
    </font>
    <font>
      <sz val="8"/>
      <name val="Aptos Narrow"/>
      <family val="2"/>
      <charset val="238"/>
      <scheme val="minor"/>
    </font>
    <font>
      <sz val="9"/>
      <name val="Aptos Narrow"/>
      <family val="2"/>
      <charset val="238"/>
      <scheme val="minor"/>
    </font>
    <font>
      <sz val="11"/>
      <color theme="1"/>
      <name val="Aptos Narrow"/>
      <family val="2"/>
      <charset val="238"/>
      <scheme val="minor"/>
    </font>
    <font>
      <b/>
      <sz val="11"/>
      <color theme="1"/>
      <name val="Aptos Narrow"/>
      <family val="2"/>
      <charset val="238"/>
      <scheme val="minor"/>
    </font>
    <font>
      <sz val="11"/>
      <color theme="1"/>
      <name val="Calibri"/>
      <family val="2"/>
      <charset val="238"/>
    </font>
    <font>
      <b/>
      <sz val="11"/>
      <color theme="1"/>
      <name val="Aptos Narrow"/>
      <family val="2"/>
      <scheme val="minor"/>
    </font>
    <font>
      <sz val="11"/>
      <color theme="1"/>
      <name val="Aptos Narrow"/>
      <family val="2"/>
      <scheme val="minor"/>
    </font>
    <font>
      <b/>
      <sz val="12"/>
      <color theme="1"/>
      <name val="Aptos Narrow"/>
      <family val="2"/>
      <scheme val="minor"/>
    </font>
    <font>
      <b/>
      <u/>
      <sz val="11"/>
      <color theme="1"/>
      <name val="Aptos Narrow"/>
      <family val="2"/>
      <scheme val="minor"/>
    </font>
    <font>
      <sz val="11"/>
      <color rgb="FF000000"/>
      <name val="Calibri"/>
      <family val="2"/>
      <charset val="238"/>
    </font>
    <font>
      <b/>
      <sz val="11"/>
      <color rgb="FF000000"/>
      <name val="Calibri"/>
      <family val="2"/>
      <charset val="238"/>
    </font>
    <font>
      <sz val="10"/>
      <name val="Arial CE"/>
      <family val="2"/>
      <charset val="238"/>
    </font>
    <font>
      <b/>
      <sz val="12"/>
      <name val="Arial"/>
      <family val="2"/>
      <charset val="238"/>
    </font>
    <font>
      <sz val="12"/>
      <name val="Arial"/>
      <family val="2"/>
      <charset val="238"/>
    </font>
    <font>
      <sz val="11"/>
      <color rgb="FFFF0000"/>
      <name val="Calibri"/>
      <family val="2"/>
      <charset val="238"/>
    </font>
    <font>
      <b/>
      <u/>
      <sz val="10"/>
      <name val="Aptos Narrow"/>
      <family val="2"/>
      <charset val="238"/>
      <scheme val="minor"/>
    </font>
    <font>
      <b/>
      <u/>
      <sz val="11"/>
      <color theme="1"/>
      <name val="Aptos Narrow"/>
      <family val="2"/>
      <charset val="238"/>
      <scheme val="minor"/>
    </font>
    <font>
      <u/>
      <sz val="12"/>
      <name val="Arial"/>
      <family val="2"/>
      <charset val="238"/>
    </font>
    <font>
      <b/>
      <sz val="11"/>
      <color theme="1"/>
      <name val="Calibri"/>
      <family val="2"/>
      <charset val="238"/>
    </font>
    <font>
      <u/>
      <sz val="10"/>
      <name val="Arial CE"/>
      <family val="2"/>
      <charset val="238"/>
    </font>
    <font>
      <b/>
      <sz val="10"/>
      <name val="Arial CE"/>
      <family val="2"/>
      <charset val="238"/>
    </font>
    <font>
      <b/>
      <sz val="13"/>
      <color theme="1"/>
      <name val="Aptos Narrow"/>
      <family val="2"/>
      <scheme val="minor"/>
    </font>
    <font>
      <b/>
      <sz val="12"/>
      <color theme="1"/>
      <name val="Calibri"/>
      <family val="2"/>
      <charset val="238"/>
    </font>
    <font>
      <sz val="12"/>
      <color theme="1"/>
      <name val="Calibri"/>
      <family val="2"/>
      <charset val="238"/>
    </font>
    <font>
      <i/>
      <sz val="11"/>
      <color theme="1"/>
      <name val="Calibri"/>
      <family val="2"/>
      <charset val="238"/>
    </font>
    <font>
      <sz val="11"/>
      <name val="Calibri"/>
      <family val="2"/>
      <charset val="238"/>
    </font>
    <font>
      <sz val="11"/>
      <name val="Aptos Narrow"/>
      <family val="2"/>
      <scheme val="minor"/>
    </font>
    <font>
      <sz val="12"/>
      <color theme="1"/>
      <name val="Aptos Narrow"/>
      <family val="2"/>
      <scheme val="minor"/>
    </font>
    <font>
      <sz val="11"/>
      <color rgb="FFFF0000"/>
      <name val="Aptos Narrow"/>
      <family val="2"/>
      <charset val="238"/>
      <scheme val="minor"/>
    </font>
    <font>
      <b/>
      <sz val="9"/>
      <color indexed="81"/>
      <name val="Segoe UI"/>
      <family val="2"/>
      <charset val="238"/>
    </font>
    <font>
      <sz val="9"/>
      <color indexed="81"/>
      <name val="Segoe UI"/>
      <family val="2"/>
      <charset val="238"/>
    </font>
    <font>
      <b/>
      <sz val="11"/>
      <name val="Aptos Narrow"/>
      <family val="2"/>
      <scheme val="minor"/>
    </font>
    <font>
      <i/>
      <sz val="11"/>
      <color theme="1"/>
      <name val="Aptos Narrow"/>
      <family val="2"/>
      <scheme val="minor"/>
    </font>
    <font>
      <sz val="12"/>
      <color theme="1"/>
      <name val="Aptos Narrow"/>
      <family val="2"/>
      <charset val="238"/>
      <scheme val="minor"/>
    </font>
    <font>
      <sz val="11"/>
      <color rgb="FF000000"/>
      <name val="Aptos Narrow"/>
      <family val="2"/>
    </font>
    <font>
      <b/>
      <sz val="11"/>
      <color rgb="FF000000"/>
      <name val="Aptos Narrow"/>
      <family val="2"/>
    </font>
    <font>
      <sz val="9"/>
      <color indexed="81"/>
      <name val="Segoe UI"/>
      <charset val="1"/>
    </font>
    <font>
      <b/>
      <sz val="9"/>
      <color indexed="81"/>
      <name val="Segoe UI"/>
      <charset val="1"/>
    </font>
  </fonts>
  <fills count="9">
    <fill>
      <patternFill patternType="none"/>
    </fill>
    <fill>
      <patternFill patternType="gray125"/>
    </fill>
    <fill>
      <patternFill patternType="solid">
        <fgColor indexed="9"/>
        <bgColor indexed="64"/>
      </patternFill>
    </fill>
    <fill>
      <patternFill patternType="solid">
        <fgColor rgb="FFDDF2FF"/>
        <bgColor indexed="64"/>
      </patternFill>
    </fill>
    <fill>
      <patternFill patternType="solid">
        <fgColor rgb="FFFFFF00"/>
        <bgColor indexed="64"/>
      </patternFill>
    </fill>
    <fill>
      <patternFill patternType="solid">
        <fgColor theme="2"/>
        <bgColor indexed="64"/>
      </patternFill>
    </fill>
    <fill>
      <patternFill patternType="solid">
        <fgColor theme="3" tint="0.59999389629810485"/>
        <bgColor indexed="64"/>
      </patternFill>
    </fill>
    <fill>
      <patternFill patternType="solid">
        <fgColor theme="3" tint="0.89999084444715716"/>
        <bgColor indexed="64"/>
      </patternFill>
    </fill>
    <fill>
      <patternFill patternType="solid">
        <fgColor theme="7"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5">
    <xf numFmtId="0" fontId="0" fillId="0" borderId="0"/>
    <xf numFmtId="0" fontId="3" fillId="0" borderId="0"/>
    <xf numFmtId="9" fontId="6" fillId="0" borderId="0" applyFont="0" applyFill="0" applyBorder="0" applyAlignment="0" applyProtection="0"/>
    <xf numFmtId="0" fontId="13" fillId="0" borderId="0"/>
    <xf numFmtId="0" fontId="15" fillId="0" borderId="0"/>
  </cellStyleXfs>
  <cellXfs count="245">
    <xf numFmtId="0" fontId="0" fillId="0" borderId="0" xfId="0"/>
    <xf numFmtId="0" fontId="1" fillId="0" borderId="0" xfId="0" applyFont="1"/>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2" borderId="0" xfId="0" applyFont="1" applyFill="1"/>
    <xf numFmtId="49" fontId="1" fillId="2" borderId="1" xfId="0" applyNumberFormat="1" applyFont="1" applyFill="1" applyBorder="1" applyAlignment="1" applyProtection="1">
      <alignment horizontal="center"/>
      <protection locked="0"/>
    </xf>
    <xf numFmtId="3" fontId="1" fillId="2" borderId="1" xfId="0" applyNumberFormat="1" applyFont="1" applyFill="1" applyBorder="1" applyAlignment="1" applyProtection="1">
      <alignment horizontal="center"/>
      <protection locked="0"/>
    </xf>
    <xf numFmtId="0" fontId="0" fillId="0" borderId="0" xfId="0" applyAlignment="1">
      <alignment wrapText="1"/>
    </xf>
    <xf numFmtId="0" fontId="4" fillId="2" borderId="1" xfId="0" applyFont="1" applyFill="1" applyBorder="1" applyAlignment="1" applyProtection="1">
      <alignment wrapText="1"/>
      <protection locked="0"/>
    </xf>
    <xf numFmtId="0" fontId="0" fillId="0" borderId="0" xfId="0" applyAlignment="1">
      <alignment vertical="center"/>
    </xf>
    <xf numFmtId="164" fontId="0" fillId="0" borderId="0" xfId="0" applyNumberFormat="1"/>
    <xf numFmtId="0" fontId="8" fillId="0" borderId="0" xfId="0" applyFont="1"/>
    <xf numFmtId="0" fontId="0" fillId="0" borderId="1" xfId="0" applyBorder="1" applyAlignment="1">
      <alignment horizontal="center" vertical="center" wrapText="1"/>
    </xf>
    <xf numFmtId="0" fontId="8" fillId="0" borderId="1" xfId="0" applyFont="1" applyBorder="1" applyAlignment="1">
      <alignment vertical="center"/>
    </xf>
    <xf numFmtId="0" fontId="0" fillId="0" borderId="9" xfId="0" applyBorder="1"/>
    <xf numFmtId="0" fontId="0" fillId="0" borderId="9" xfId="0" applyBorder="1" applyAlignment="1">
      <alignment horizontal="center" vertical="center"/>
    </xf>
    <xf numFmtId="164" fontId="0" fillId="0" borderId="8" xfId="0" applyNumberFormat="1" applyBorder="1"/>
    <xf numFmtId="0" fontId="0" fillId="0" borderId="2" xfId="0" applyBorder="1"/>
    <xf numFmtId="0" fontId="0" fillId="0" borderId="11" xfId="0" applyBorder="1"/>
    <xf numFmtId="164" fontId="0" fillId="0" borderId="3" xfId="0" applyNumberFormat="1" applyBorder="1"/>
    <xf numFmtId="164" fontId="0" fillId="0" borderId="10" xfId="0" applyNumberFormat="1" applyBorder="1" applyAlignment="1">
      <alignment vertical="center"/>
    </xf>
    <xf numFmtId="0" fontId="10" fillId="0" borderId="3" xfId="0" applyFont="1" applyBorder="1"/>
    <xf numFmtId="0" fontId="9" fillId="0" borderId="3" xfId="0" applyFont="1" applyBorder="1" applyAlignment="1">
      <alignment vertical="center"/>
    </xf>
    <xf numFmtId="164" fontId="0" fillId="0" borderId="3" xfId="0" applyNumberFormat="1" applyBorder="1" applyAlignment="1">
      <alignment vertical="center"/>
    </xf>
    <xf numFmtId="0" fontId="0" fillId="0" borderId="12" xfId="0" applyBorder="1" applyAlignment="1">
      <alignment horizontal="center" vertical="center"/>
    </xf>
    <xf numFmtId="164" fontId="8" fillId="0" borderId="1" xfId="0" applyNumberFormat="1" applyFont="1" applyBorder="1" applyAlignment="1">
      <alignment vertical="center"/>
    </xf>
    <xf numFmtId="9" fontId="8" fillId="0" borderId="1" xfId="2" applyFont="1" applyBorder="1" applyAlignment="1">
      <alignment vertical="center"/>
    </xf>
    <xf numFmtId="2" fontId="8" fillId="0" borderId="1" xfId="0" applyNumberFormat="1" applyFont="1" applyBorder="1" applyAlignment="1">
      <alignment vertical="center"/>
    </xf>
    <xf numFmtId="0" fontId="8" fillId="0" borderId="1" xfId="0" applyFont="1" applyBorder="1" applyAlignment="1">
      <alignment horizontal="center" vertical="center"/>
    </xf>
    <xf numFmtId="0" fontId="0" fillId="0" borderId="1" xfId="0" applyBorder="1" applyAlignment="1">
      <alignment horizontal="center" vertical="center"/>
    </xf>
    <xf numFmtId="0" fontId="11" fillId="0" borderId="0" xfId="0" applyFont="1"/>
    <xf numFmtId="4" fontId="12" fillId="0" borderId="0" xfId="0" applyNumberFormat="1" applyFont="1"/>
    <xf numFmtId="164" fontId="0" fillId="4" borderId="11" xfId="0" applyNumberFormat="1" applyFill="1" applyBorder="1"/>
    <xf numFmtId="164" fontId="0" fillId="5" borderId="8" xfId="0" applyNumberFormat="1" applyFill="1" applyBorder="1" applyAlignment="1">
      <alignment vertical="center"/>
    </xf>
    <xf numFmtId="0" fontId="0" fillId="0" borderId="13" xfId="0" applyBorder="1" applyAlignment="1">
      <alignment horizontal="center" vertical="center"/>
    </xf>
    <xf numFmtId="0" fontId="10" fillId="0" borderId="8" xfId="0" applyFont="1" applyBorder="1"/>
    <xf numFmtId="0" fontId="0" fillId="0" borderId="11" xfId="0" applyBorder="1" applyAlignment="1">
      <alignment horizontal="center" vertical="center"/>
    </xf>
    <xf numFmtId="0" fontId="0" fillId="0" borderId="7" xfId="0" applyBorder="1" applyAlignment="1">
      <alignment horizontal="center"/>
    </xf>
    <xf numFmtId="0" fontId="0" fillId="0" borderId="11" xfId="0" applyBorder="1" applyAlignment="1">
      <alignment horizontal="center"/>
    </xf>
    <xf numFmtId="0" fontId="0" fillId="0" borderId="15" xfId="0" applyBorder="1" applyAlignment="1">
      <alignment horizontal="center"/>
    </xf>
    <xf numFmtId="0" fontId="0" fillId="0" borderId="11" xfId="0" applyBorder="1" applyAlignment="1">
      <alignment vertical="center"/>
    </xf>
    <xf numFmtId="0" fontId="0" fillId="0" borderId="2" xfId="0" applyBorder="1" applyAlignment="1">
      <alignment horizontal="center"/>
    </xf>
    <xf numFmtId="0" fontId="10" fillId="0" borderId="11" xfId="0" applyFont="1" applyBorder="1" applyAlignment="1">
      <alignment horizontal="right" vertical="center"/>
    </xf>
    <xf numFmtId="164" fontId="0" fillId="4" borderId="11" xfId="0" applyNumberFormat="1" applyFill="1" applyBorder="1" applyAlignment="1">
      <alignment vertical="center"/>
    </xf>
    <xf numFmtId="0" fontId="0" fillId="0" borderId="9" xfId="0" applyBorder="1" applyAlignment="1">
      <alignment vertical="center" wrapText="1"/>
    </xf>
    <xf numFmtId="0" fontId="0" fillId="0" borderId="11" xfId="0" applyBorder="1" applyAlignment="1">
      <alignment vertical="center" wrapText="1"/>
    </xf>
    <xf numFmtId="0" fontId="10" fillId="0" borderId="11" xfId="0" applyFont="1" applyBorder="1" applyAlignment="1">
      <alignment horizontal="right" vertical="center" wrapText="1"/>
    </xf>
    <xf numFmtId="0" fontId="10" fillId="0" borderId="8" xfId="0" applyFont="1" applyBorder="1" applyAlignment="1">
      <alignment horizontal="center"/>
    </xf>
    <xf numFmtId="0" fontId="10" fillId="0" borderId="3" xfId="0" applyFont="1" applyBorder="1" applyAlignment="1">
      <alignment horizontal="center"/>
    </xf>
    <xf numFmtId="164" fontId="0" fillId="0" borderId="0" xfId="0" applyNumberFormat="1" applyAlignment="1">
      <alignment vertical="center"/>
    </xf>
    <xf numFmtId="0" fontId="0" fillId="0" borderId="10" xfId="0" applyBorder="1" applyAlignment="1">
      <alignment vertical="center"/>
    </xf>
    <xf numFmtId="164" fontId="0" fillId="4" borderId="10" xfId="0" applyNumberFormat="1" applyFill="1" applyBorder="1" applyAlignment="1">
      <alignment vertical="center"/>
    </xf>
    <xf numFmtId="0" fontId="13" fillId="0" borderId="3" xfId="3" applyBorder="1"/>
    <xf numFmtId="0" fontId="0" fillId="0" borderId="3" xfId="0" applyBorder="1"/>
    <xf numFmtId="0" fontId="13" fillId="0" borderId="1" xfId="3" applyBorder="1"/>
    <xf numFmtId="0" fontId="0" fillId="0" borderId="1" xfId="0" applyBorder="1"/>
    <xf numFmtId="0" fontId="14" fillId="0" borderId="16" xfId="3" applyFont="1" applyBorder="1" applyAlignment="1">
      <alignment vertical="center"/>
    </xf>
    <xf numFmtId="0" fontId="13" fillId="0" borderId="16" xfId="3" applyBorder="1" applyAlignment="1">
      <alignment vertical="center" wrapText="1"/>
    </xf>
    <xf numFmtId="0" fontId="15" fillId="0" borderId="0" xfId="4"/>
    <xf numFmtId="0" fontId="15" fillId="6" borderId="23" xfId="4" applyFill="1" applyBorder="1" applyAlignment="1">
      <alignment horizontal="center" vertical="center" wrapText="1"/>
    </xf>
    <xf numFmtId="0" fontId="15" fillId="0" borderId="24" xfId="4" applyBorder="1" applyAlignment="1">
      <alignment vertical="center" wrapText="1"/>
    </xf>
    <xf numFmtId="0" fontId="15" fillId="0" borderId="23" xfId="4" applyBorder="1" applyAlignment="1">
      <alignment horizontal="center" vertical="center" wrapText="1"/>
    </xf>
    <xf numFmtId="0" fontId="17" fillId="0" borderId="22" xfId="4" applyFont="1" applyBorder="1" applyAlignment="1">
      <alignment horizontal="center" vertical="center" wrapText="1"/>
    </xf>
    <xf numFmtId="0" fontId="18" fillId="0" borderId="0" xfId="3" applyFont="1"/>
    <xf numFmtId="0" fontId="4" fillId="0" borderId="6" xfId="0" applyFont="1" applyBorder="1" applyAlignment="1">
      <alignment horizontal="center" vertical="center" wrapText="1"/>
    </xf>
    <xf numFmtId="0" fontId="1" fillId="0" borderId="6" xfId="0" applyFont="1" applyBorder="1" applyAlignment="1">
      <alignment horizontal="center" vertical="center" wrapText="1"/>
    </xf>
    <xf numFmtId="3" fontId="1" fillId="2" borderId="1" xfId="0" applyNumberFormat="1" applyFont="1" applyFill="1" applyBorder="1" applyAlignment="1" applyProtection="1">
      <alignment vertical="center"/>
      <protection locked="0"/>
    </xf>
    <xf numFmtId="0" fontId="5" fillId="0" borderId="4" xfId="0" applyFont="1" applyBorder="1" applyAlignment="1">
      <alignment horizontal="center" vertical="center" wrapText="1"/>
    </xf>
    <xf numFmtId="0" fontId="1" fillId="0" borderId="4" xfId="0" applyFont="1" applyBorder="1" applyAlignment="1">
      <alignment horizontal="center" vertical="center" wrapText="1"/>
    </xf>
    <xf numFmtId="4" fontId="20" fillId="0" borderId="0" xfId="0" applyNumberFormat="1" applyFont="1"/>
    <xf numFmtId="0" fontId="16" fillId="7" borderId="19" xfId="4" applyFont="1" applyFill="1" applyBorder="1" applyAlignment="1">
      <alignment horizontal="center" vertical="center" wrapText="1"/>
    </xf>
    <xf numFmtId="0" fontId="16" fillId="7" borderId="20" xfId="4" applyFont="1" applyFill="1" applyBorder="1" applyAlignment="1">
      <alignment horizontal="center" vertical="center" wrapText="1"/>
    </xf>
    <xf numFmtId="0" fontId="16" fillId="7" borderId="21" xfId="4" applyFont="1" applyFill="1" applyBorder="1" applyAlignment="1">
      <alignment vertical="center" wrapText="1"/>
    </xf>
    <xf numFmtId="0" fontId="4" fillId="0" borderId="1" xfId="0" applyFont="1" applyBorder="1" applyAlignment="1">
      <alignment vertical="center" wrapText="1"/>
    </xf>
    <xf numFmtId="164" fontId="0" fillId="0" borderId="11" xfId="0" applyNumberFormat="1" applyBorder="1" applyAlignment="1">
      <alignment vertical="center"/>
    </xf>
    <xf numFmtId="164" fontId="0" fillId="8" borderId="10" xfId="0" applyNumberFormat="1" applyFill="1" applyBorder="1" applyAlignment="1">
      <alignment vertical="center"/>
    </xf>
    <xf numFmtId="164" fontId="0" fillId="4" borderId="7" xfId="0" applyNumberFormat="1" applyFill="1" applyBorder="1" applyAlignment="1">
      <alignment horizontal="center"/>
    </xf>
    <xf numFmtId="164" fontId="0" fillId="4" borderId="8" xfId="0" applyNumberFormat="1" applyFill="1" applyBorder="1"/>
    <xf numFmtId="164" fontId="11" fillId="0" borderId="3" xfId="0" applyNumberFormat="1" applyFont="1" applyBorder="1" applyAlignment="1">
      <alignment vertical="center"/>
    </xf>
    <xf numFmtId="164" fontId="25" fillId="4" borderId="8" xfId="0" applyNumberFormat="1" applyFont="1" applyFill="1" applyBorder="1" applyAlignment="1">
      <alignment vertical="center"/>
    </xf>
    <xf numFmtId="0" fontId="15" fillId="0" borderId="22" xfId="4" applyBorder="1" applyAlignment="1">
      <alignment vertical="center" wrapText="1"/>
    </xf>
    <xf numFmtId="0" fontId="15" fillId="0" borderId="23" xfId="4" applyBorder="1" applyAlignment="1">
      <alignment horizontal="center" vertical="center"/>
    </xf>
    <xf numFmtId="0" fontId="15" fillId="7" borderId="23" xfId="4" applyFill="1" applyBorder="1" applyAlignment="1">
      <alignment horizontal="center" vertical="center" wrapText="1"/>
    </xf>
    <xf numFmtId="0" fontId="8" fillId="0" borderId="1" xfId="0" applyFont="1" applyBorder="1" applyAlignment="1">
      <alignment horizontal="center" vertical="center" wrapText="1"/>
    </xf>
    <xf numFmtId="43" fontId="8" fillId="0" borderId="1" xfId="0" applyNumberFormat="1" applyFont="1" applyBorder="1" applyAlignment="1">
      <alignment vertical="center"/>
    </xf>
    <xf numFmtId="9" fontId="8" fillId="0" borderId="1" xfId="2" applyFont="1" applyFill="1" applyBorder="1" applyAlignment="1">
      <alignment vertical="center"/>
    </xf>
    <xf numFmtId="0" fontId="8" fillId="0" borderId="0" xfId="0" applyFont="1" applyAlignment="1">
      <alignment vertical="center"/>
    </xf>
    <xf numFmtId="0" fontId="0" fillId="0" borderId="0" xfId="0">
      <extLst>
        <ext xmlns:xfpb="http://schemas.microsoft.com/office/spreadsheetml/2022/featurepropertybag" uri="{C7286773-470A-42A8-94C5-96B5CB345126}">
          <xfpb:xfComplement i="0"/>
        </ext>
      </extLst>
    </xf>
    <xf numFmtId="0" fontId="14" fillId="0" borderId="16" xfId="3" applyFont="1" applyBorder="1" applyAlignment="1">
      <alignment horizontal="center" wrapText="1"/>
      <extLst>
        <ext xmlns:xfpb="http://schemas.microsoft.com/office/spreadsheetml/2022/featurepropertybag" uri="{C7286773-470A-42A8-94C5-96B5CB345126}">
          <xfpb:xfComplement i="0"/>
        </ext>
      </extLst>
    </xf>
    <xf numFmtId="0" fontId="13" fillId="0" borderId="3" xfId="3" applyBorder="1">
      <extLst>
        <ext xmlns:xfpb="http://schemas.microsoft.com/office/spreadsheetml/2022/featurepropertybag" uri="{C7286773-470A-42A8-94C5-96B5CB345126}">
          <xfpb:xfComplement i="0"/>
        </ext>
      </extLst>
    </xf>
    <xf numFmtId="165" fontId="13" fillId="0" borderId="3" xfId="3" applyNumberFormat="1" applyBorder="1">
      <extLst>
        <ext xmlns:xfpb="http://schemas.microsoft.com/office/spreadsheetml/2022/featurepropertybag" uri="{C7286773-470A-42A8-94C5-96B5CB345126}">
          <xfpb:xfComplement i="0"/>
        </ext>
      </extLst>
    </xf>
    <xf numFmtId="0" fontId="13" fillId="0" borderId="1" xfId="3" applyBorder="1">
      <extLst>
        <ext xmlns:xfpb="http://schemas.microsoft.com/office/spreadsheetml/2022/featurepropertybag" uri="{C7286773-470A-42A8-94C5-96B5CB345126}">
          <xfpb:xfComplement i="0"/>
        </ext>
      </extLst>
    </xf>
    <xf numFmtId="165" fontId="13" fillId="0" borderId="1" xfId="3" applyNumberFormat="1" applyBorder="1">
      <extLst>
        <ext xmlns:xfpb="http://schemas.microsoft.com/office/spreadsheetml/2022/featurepropertybag" uri="{C7286773-470A-42A8-94C5-96B5CB345126}">
          <xfpb:xfComplement i="0"/>
        </ext>
      </extLst>
    </xf>
    <xf numFmtId="0" fontId="13" fillId="0" borderId="0" xfId="3">
      <extLst>
        <ext xmlns:xfpb="http://schemas.microsoft.com/office/spreadsheetml/2022/featurepropertybag" uri="{C7286773-470A-42A8-94C5-96B5CB345126}">
          <xfpb:xfComplement i="0"/>
        </ext>
      </extLst>
    </xf>
    <xf numFmtId="0" fontId="14" fillId="0" borderId="16" xfId="3" applyFont="1" applyBorder="1">
      <extLst>
        <ext xmlns:xfpb="http://schemas.microsoft.com/office/spreadsheetml/2022/featurepropertybag" uri="{C7286773-470A-42A8-94C5-96B5CB345126}">
          <xfpb:xfComplement i="0"/>
        </ext>
      </extLst>
    </xf>
    <xf numFmtId="0" fontId="8" fillId="0" borderId="2" xfId="0" applyFont="1" applyBorder="1" applyAlignment="1">
      <alignment horizontal="center" vertical="center" wrapText="1"/>
    </xf>
    <xf numFmtId="0" fontId="12" fillId="0" borderId="0" xfId="0" applyFont="1"/>
    <xf numFmtId="0" fontId="26" fillId="0" borderId="0" xfId="0" applyFont="1"/>
    <xf numFmtId="0" fontId="22" fillId="0" borderId="0" xfId="0" applyFont="1"/>
    <xf numFmtId="0" fontId="8" fillId="0" borderId="0" xfId="0" applyFont="1" applyAlignment="1">
      <alignment horizontal="left" vertical="center" indent="1"/>
    </xf>
    <xf numFmtId="0" fontId="27" fillId="0" borderId="0" xfId="0" applyFont="1"/>
    <xf numFmtId="164" fontId="8" fillId="0" borderId="0" xfId="0" applyNumberFormat="1" applyFont="1"/>
    <xf numFmtId="0" fontId="8" fillId="0" borderId="6" xfId="0" applyFont="1" applyBorder="1" applyAlignment="1">
      <alignment horizontal="lef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0" xfId="0" applyFont="1" applyAlignment="1">
      <alignment wrapText="1"/>
    </xf>
    <xf numFmtId="0" fontId="13" fillId="0" borderId="1" xfId="0" applyFont="1" applyBorder="1" applyAlignment="1">
      <alignment horizontal="center" vertical="center" wrapText="1"/>
    </xf>
    <xf numFmtId="0" fontId="8" fillId="0" borderId="0" xfId="0" applyFont="1" applyAlignment="1">
      <alignment horizontal="center"/>
    </xf>
    <xf numFmtId="164" fontId="18" fillId="0" borderId="0" xfId="0" applyNumberFormat="1" applyFont="1" applyAlignment="1">
      <alignment horizontal="center" vertical="center"/>
    </xf>
    <xf numFmtId="0" fontId="8" fillId="0" borderId="1" xfId="0" applyFont="1" applyBorder="1"/>
    <xf numFmtId="0" fontId="8" fillId="0" borderId="1" xfId="0" applyFont="1" applyBorder="1" applyAlignment="1">
      <alignment wrapText="1"/>
    </xf>
    <xf numFmtId="17" fontId="8" fillId="0" borderId="1" xfId="0" applyNumberFormat="1" applyFont="1" applyBorder="1"/>
    <xf numFmtId="0" fontId="29" fillId="0" borderId="0" xfId="0" applyFont="1" applyAlignment="1">
      <alignment horizontal="left" vertical="center"/>
    </xf>
    <xf numFmtId="0" fontId="4" fillId="0" borderId="3" xfId="0" applyFont="1" applyBorder="1" applyAlignment="1">
      <alignment horizontal="center" vertical="center" wrapText="1"/>
    </xf>
    <xf numFmtId="0" fontId="4" fillId="2" borderId="15" xfId="0" applyFont="1" applyFill="1" applyBorder="1" applyAlignment="1" applyProtection="1">
      <alignment vertical="center" wrapText="1"/>
      <protection locked="0"/>
    </xf>
    <xf numFmtId="0" fontId="4" fillId="2" borderId="2" xfId="0" applyFont="1" applyFill="1" applyBorder="1" applyAlignment="1" applyProtection="1">
      <alignment vertical="center" wrapText="1"/>
      <protection locked="0"/>
    </xf>
    <xf numFmtId="4" fontId="1" fillId="0" borderId="6" xfId="0" applyNumberFormat="1" applyFont="1" applyBorder="1"/>
    <xf numFmtId="0" fontId="1" fillId="0" borderId="0" xfId="0" applyFont="1" applyAlignment="1">
      <alignment wrapText="1"/>
    </xf>
    <xf numFmtId="0" fontId="1" fillId="2" borderId="1" xfId="0" applyFont="1" applyFill="1" applyBorder="1" applyAlignment="1" applyProtection="1">
      <alignment vertical="center" wrapText="1"/>
      <protection locked="0"/>
    </xf>
    <xf numFmtId="4" fontId="1" fillId="0" borderId="1" xfId="0" applyNumberFormat="1" applyFont="1" applyBorder="1" applyAlignment="1">
      <alignment horizontal="left" vertical="center" wrapText="1"/>
    </xf>
    <xf numFmtId="0" fontId="0" fillId="0" borderId="0" xfId="0" applyAlignment="1">
      <alignment horizontal="center"/>
    </xf>
    <xf numFmtId="0" fontId="0" fillId="0" borderId="1" xfId="0" applyBorder="1" applyAlignment="1" applyProtection="1">
      <alignment wrapText="1"/>
      <protection locked="0"/>
    </xf>
    <xf numFmtId="0" fontId="9" fillId="0" borderId="1" xfId="0"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35" fillId="0" borderId="3" xfId="0" applyFont="1" applyBorder="1" applyAlignment="1" applyProtection="1">
      <alignment vertical="center" wrapText="1"/>
      <protection locked="0"/>
    </xf>
    <xf numFmtId="0" fontId="0" fillId="0" borderId="0" xfId="0" applyProtection="1">
      <protection locked="0"/>
    </xf>
    <xf numFmtId="0" fontId="10" fillId="0" borderId="1" xfId="0" applyFont="1" applyBorder="1" applyProtection="1">
      <protection locked="0"/>
    </xf>
    <xf numFmtId="0" fontId="10" fillId="0" borderId="1" xfId="0" applyFont="1" applyBorder="1" applyAlignment="1" applyProtection="1">
      <alignment wrapText="1"/>
      <protection locked="0"/>
    </xf>
    <xf numFmtId="0" fontId="36" fillId="0" borderId="1" xfId="0" applyFont="1" applyBorder="1" applyAlignment="1" applyProtection="1">
      <alignment wrapText="1"/>
      <protection locked="0"/>
    </xf>
    <xf numFmtId="164" fontId="1" fillId="2" borderId="1" xfId="0" applyNumberFormat="1" applyFont="1" applyFill="1" applyBorder="1" applyAlignment="1" applyProtection="1">
      <alignment vertical="center"/>
      <protection locked="0"/>
    </xf>
    <xf numFmtId="164" fontId="1" fillId="3" borderId="1" xfId="0" applyNumberFormat="1" applyFont="1" applyFill="1" applyBorder="1" applyAlignment="1">
      <alignment vertical="center"/>
    </xf>
    <xf numFmtId="164" fontId="35" fillId="3" borderId="1" xfId="0" applyNumberFormat="1" applyFont="1" applyFill="1" applyBorder="1" applyAlignment="1">
      <alignment vertical="center"/>
    </xf>
    <xf numFmtId="164" fontId="20" fillId="0" borderId="0" xfId="0" applyNumberFormat="1" applyFont="1"/>
    <xf numFmtId="164" fontId="1" fillId="2" borderId="1" xfId="0" applyNumberFormat="1" applyFont="1" applyFill="1" applyBorder="1" applyAlignment="1" applyProtection="1">
      <alignment horizontal="center"/>
      <protection locked="0"/>
    </xf>
    <xf numFmtId="0" fontId="4" fillId="2" borderId="1" xfId="0" applyFont="1" applyFill="1" applyBorder="1" applyAlignment="1" applyProtection="1">
      <alignment vertical="center" wrapText="1"/>
      <protection locked="0"/>
    </xf>
    <xf numFmtId="0" fontId="4" fillId="2" borderId="6" xfId="0" applyFont="1" applyFill="1" applyBorder="1" applyAlignment="1" applyProtection="1">
      <alignment vertical="center" wrapText="1"/>
      <protection locked="0"/>
    </xf>
    <xf numFmtId="0" fontId="37" fillId="0" borderId="0" xfId="0" applyFont="1"/>
    <xf numFmtId="0" fontId="9" fillId="0" borderId="0" xfId="0" applyFont="1"/>
    <xf numFmtId="0" fontId="7" fillId="0" borderId="0" xfId="0" applyFont="1"/>
    <xf numFmtId="0" fontId="7" fillId="0" borderId="0" xfId="0" applyFont="1" applyAlignment="1">
      <alignment horizontal="left" vertical="center" indent="1"/>
    </xf>
    <xf numFmtId="0" fontId="10" fillId="0" borderId="0" xfId="0" applyFont="1"/>
    <xf numFmtId="0" fontId="0" fillId="0" borderId="6"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2" xfId="0" applyBorder="1" applyAlignment="1">
      <alignment horizontal="center" vertical="center" wrapText="1"/>
    </xf>
    <xf numFmtId="0" fontId="38" fillId="0" borderId="1" xfId="0" applyFont="1" applyBorder="1" applyAlignment="1">
      <alignment horizontal="center" vertical="center" wrapText="1"/>
    </xf>
    <xf numFmtId="0" fontId="0" fillId="0" borderId="1" xfId="0" applyBorder="1" applyAlignment="1">
      <alignment vertical="center"/>
    </xf>
    <xf numFmtId="164" fontId="32" fillId="0" borderId="0" xfId="0" applyNumberFormat="1" applyFont="1" applyAlignment="1">
      <alignment horizontal="center" vertical="center"/>
    </xf>
    <xf numFmtId="0" fontId="0" fillId="0" borderId="1" xfId="0" applyBorder="1" applyAlignment="1">
      <alignment wrapText="1"/>
    </xf>
    <xf numFmtId="17" fontId="0" fillId="0" borderId="1" xfId="0" applyNumberFormat="1" applyBorder="1"/>
    <xf numFmtId="0" fontId="12" fillId="0" borderId="0" xfId="0" applyFont="1" applyAlignment="1" applyProtection="1">
      <alignment wrapText="1"/>
      <protection locked="0"/>
    </xf>
    <xf numFmtId="0" fontId="12" fillId="0" borderId="0" xfId="0" applyFont="1" applyProtection="1">
      <protection locked="0"/>
    </xf>
    <xf numFmtId="0" fontId="0" fillId="0" borderId="0" xfId="0" applyAlignment="1" applyProtection="1">
      <alignment wrapText="1"/>
      <protection locked="0"/>
    </xf>
    <xf numFmtId="0" fontId="0" fillId="0" borderId="0" xfId="0" applyAlignment="1" applyProtection="1">
      <alignment vertical="center" wrapText="1"/>
      <protection locked="0"/>
    </xf>
    <xf numFmtId="0" fontId="0" fillId="0" borderId="0" xfId="0" applyAlignment="1" applyProtection="1">
      <alignment vertical="center"/>
      <protection locked="0"/>
    </xf>
    <xf numFmtId="0" fontId="11" fillId="0" borderId="1" xfId="0" applyFont="1" applyBorder="1" applyAlignment="1" applyProtection="1">
      <alignment wrapText="1"/>
      <protection locked="0"/>
    </xf>
    <xf numFmtId="0" fontId="31" fillId="0" borderId="0" xfId="0" applyFont="1" applyAlignment="1" applyProtection="1">
      <alignment vertical="center" wrapText="1"/>
      <protection locked="0"/>
    </xf>
    <xf numFmtId="0" fontId="31" fillId="0" borderId="0" xfId="0" applyFont="1" applyAlignment="1" applyProtection="1">
      <alignment vertical="center"/>
      <protection locked="0"/>
    </xf>
    <xf numFmtId="0" fontId="30" fillId="0" borderId="1" xfId="0" applyFont="1" applyBorder="1" applyAlignment="1" applyProtection="1">
      <alignment horizontal="right" vertical="center" wrapText="1"/>
      <protection locked="0"/>
    </xf>
    <xf numFmtId="0" fontId="1" fillId="0" borderId="0" xfId="0" applyFont="1" applyProtection="1">
      <protection locked="0"/>
    </xf>
    <xf numFmtId="0" fontId="2" fillId="0" borderId="0" xfId="0" applyFont="1" applyProtection="1">
      <protection locked="0"/>
    </xf>
    <xf numFmtId="0" fontId="10" fillId="0" borderId="1" xfId="0" applyFont="1" applyBorder="1" applyAlignment="1" applyProtection="1">
      <alignment horizontal="right" vertical="center" wrapText="1"/>
      <protection locked="0"/>
    </xf>
    <xf numFmtId="0" fontId="11" fillId="0" borderId="16" xfId="0" applyFont="1" applyBorder="1" applyAlignment="1" applyProtection="1">
      <alignment wrapText="1"/>
      <protection locked="0"/>
    </xf>
    <xf numFmtId="0" fontId="31" fillId="0" borderId="0" xfId="0" applyFont="1" applyProtection="1">
      <protection locked="0"/>
    </xf>
    <xf numFmtId="4" fontId="11" fillId="0" borderId="1" xfId="0" applyNumberFormat="1" applyFont="1" applyBorder="1" applyAlignment="1">
      <alignment vertical="center" wrapText="1"/>
    </xf>
    <xf numFmtId="4" fontId="9" fillId="0" borderId="1" xfId="0" applyNumberFormat="1" applyFont="1" applyBorder="1" applyAlignment="1">
      <alignment vertical="center" wrapText="1"/>
    </xf>
    <xf numFmtId="4" fontId="10" fillId="0" borderId="1" xfId="0" applyNumberFormat="1" applyFont="1" applyBorder="1" applyAlignment="1">
      <alignment vertical="center" wrapText="1"/>
    </xf>
    <xf numFmtId="4" fontId="11" fillId="0" borderId="16" xfId="0" applyNumberFormat="1" applyFont="1" applyBorder="1" applyAlignment="1">
      <alignment vertical="center" wrapText="1"/>
    </xf>
    <xf numFmtId="4" fontId="11" fillId="0" borderId="3" xfId="0" applyNumberFormat="1" applyFont="1" applyBorder="1" applyAlignment="1">
      <alignment vertical="center" wrapText="1"/>
    </xf>
    <xf numFmtId="0" fontId="0" fillId="0" borderId="1" xfId="0" applyBorder="1" applyAlignment="1" applyProtection="1">
      <alignment horizontal="center"/>
      <protection locked="0"/>
    </xf>
    <xf numFmtId="0" fontId="10" fillId="0" borderId="6" xfId="0" applyFont="1" applyBorder="1" applyAlignment="1">
      <alignment horizontal="center" vertical="center"/>
    </xf>
    <xf numFmtId="0" fontId="10" fillId="0" borderId="5" xfId="0" applyFont="1" applyBorder="1" applyAlignment="1">
      <alignment horizontal="center" vertical="center"/>
    </xf>
    <xf numFmtId="0" fontId="11" fillId="0" borderId="0" xfId="0" applyFont="1" applyAlignment="1">
      <alignment horizontal="center"/>
    </xf>
    <xf numFmtId="0" fontId="9" fillId="5" borderId="6" xfId="0" applyFont="1" applyFill="1" applyBorder="1" applyAlignment="1">
      <alignment horizontal="center" vertical="center" wrapText="1"/>
    </xf>
    <xf numFmtId="0" fontId="9" fillId="5" borderId="14" xfId="0" applyFont="1" applyFill="1" applyBorder="1" applyAlignment="1">
      <alignment horizontal="center" vertical="center" wrapText="1"/>
    </xf>
    <xf numFmtId="0" fontId="9" fillId="5" borderId="5" xfId="0" applyFont="1" applyFill="1" applyBorder="1" applyAlignment="1">
      <alignment horizontal="center" vertical="center"/>
    </xf>
    <xf numFmtId="0" fontId="9" fillId="5" borderId="4" xfId="0" applyFont="1" applyFill="1" applyBorder="1" applyAlignment="1">
      <alignment horizontal="center" vertical="center" wrapText="1"/>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0" fillId="0" borderId="9" xfId="0" applyBorder="1" applyAlignment="1">
      <alignment horizontal="left" vertical="center" wrapText="1"/>
    </xf>
    <xf numFmtId="0" fontId="0" fillId="0" borderId="12" xfId="0" applyBorder="1" applyAlignment="1">
      <alignment horizontal="left" vertical="center" wrapText="1"/>
    </xf>
    <xf numFmtId="164" fontId="0" fillId="0" borderId="10" xfId="0" applyNumberFormat="1" applyBorder="1" applyAlignment="1">
      <alignment horizontal="center" vertical="center"/>
    </xf>
    <xf numFmtId="164" fontId="0" fillId="0" borderId="8" xfId="0" applyNumberFormat="1" applyBorder="1" applyAlignment="1">
      <alignment horizontal="center" vertical="center"/>
    </xf>
    <xf numFmtId="0" fontId="9" fillId="0" borderId="0" xfId="0" applyFont="1" applyAlignment="1">
      <alignment horizontal="center"/>
      <extLst>
        <ext xmlns:xfpb="http://schemas.microsoft.com/office/spreadsheetml/2022/featurepropertybag" uri="{C7286773-470A-42A8-94C5-96B5CB345126}">
          <xfpb:xfComplement i="0"/>
        </ext>
      </extLst>
    </xf>
    <xf numFmtId="0" fontId="14" fillId="0" borderId="9" xfId="3" applyFont="1" applyBorder="1" applyAlignment="1">
      <alignment horizontal="center"/>
    </xf>
    <xf numFmtId="0" fontId="14" fillId="0" borderId="0" xfId="3" applyFont="1" applyAlignment="1">
      <alignment horizontal="center"/>
    </xf>
    <xf numFmtId="0" fontId="13" fillId="0" borderId="1" xfId="3" applyBorder="1" applyAlignment="1">
      <alignment horizontal="center"/>
    </xf>
    <xf numFmtId="0" fontId="14" fillId="0" borderId="1" xfId="3" applyFont="1" applyBorder="1" applyAlignment="1">
      <alignment horizontal="center" vertical="center" wrapText="1"/>
      <extLst>
        <ext xmlns:xfpb="http://schemas.microsoft.com/office/spreadsheetml/2022/featurepropertybag" uri="{C7286773-470A-42A8-94C5-96B5CB345126}">
          <xfpb:xfComplement i="0"/>
        </ext>
      </extLst>
    </xf>
    <xf numFmtId="0" fontId="14" fillId="0" borderId="16" xfId="3" applyFont="1" applyBorder="1" applyAlignment="1">
      <alignment horizontal="center" vertical="center" wrapText="1"/>
      <extLst>
        <ext xmlns:xfpb="http://schemas.microsoft.com/office/spreadsheetml/2022/featurepropertybag" uri="{C7286773-470A-42A8-94C5-96B5CB345126}">
          <xfpb:xfComplement i="0"/>
        </ext>
      </extLst>
    </xf>
    <xf numFmtId="0" fontId="14" fillId="0" borderId="1" xfId="3" applyFont="1" applyBorder="1" applyAlignment="1">
      <alignment horizontal="center" wrapText="1"/>
      <extLst>
        <ext xmlns:xfpb="http://schemas.microsoft.com/office/spreadsheetml/2022/featurepropertybag" uri="{C7286773-470A-42A8-94C5-96B5CB345126}">
          <xfpb:xfComplement i="0"/>
        </ext>
      </extLst>
    </xf>
    <xf numFmtId="0" fontId="14" fillId="0" borderId="1" xfId="3" applyFont="1" applyBorder="1" applyAlignment="1">
      <alignment horizontal="center"/>
      <extLst>
        <ext xmlns:xfpb="http://schemas.microsoft.com/office/spreadsheetml/2022/featurepropertybag" uri="{C7286773-470A-42A8-94C5-96B5CB345126}">
          <xfpb:xfComplement i="0"/>
        </ext>
      </extLst>
    </xf>
    <xf numFmtId="0" fontId="13" fillId="0" borderId="17" xfId="3" applyBorder="1" applyAlignment="1">
      <alignment horizontal="center" wrapText="1"/>
      <extLst>
        <ext xmlns:xfpb="http://schemas.microsoft.com/office/spreadsheetml/2022/featurepropertybag" uri="{C7286773-470A-42A8-94C5-96B5CB345126}">
          <xfpb:xfComplement i="0"/>
        </ext>
      </extLst>
    </xf>
    <xf numFmtId="0" fontId="13" fillId="0" borderId="18" xfId="3" applyBorder="1" applyAlignment="1">
      <alignment horizontal="center" wrapText="1"/>
      <extLst>
        <ext xmlns:xfpb="http://schemas.microsoft.com/office/spreadsheetml/2022/featurepropertybag" uri="{C7286773-470A-42A8-94C5-96B5CB345126}">
          <xfpb:xfComplement i="0"/>
        </ext>
      </extLst>
    </xf>
    <xf numFmtId="0" fontId="13" fillId="0" borderId="12" xfId="3" applyBorder="1" applyAlignment="1">
      <alignment horizontal="center" wrapText="1"/>
      <extLst>
        <ext xmlns:xfpb="http://schemas.microsoft.com/office/spreadsheetml/2022/featurepropertybag" uri="{C7286773-470A-42A8-94C5-96B5CB345126}">
          <xfpb:xfComplement i="0"/>
        </ext>
      </extLst>
    </xf>
    <xf numFmtId="0" fontId="13" fillId="0" borderId="8" xfId="3" applyBorder="1" applyAlignment="1">
      <alignment horizontal="center" wrapText="1"/>
      <extLst>
        <ext xmlns:xfpb="http://schemas.microsoft.com/office/spreadsheetml/2022/featurepropertybag" uri="{C7286773-470A-42A8-94C5-96B5CB345126}">
          <xfpb:xfComplement i="0"/>
        </ext>
      </extLst>
    </xf>
    <xf numFmtId="164" fontId="0" fillId="4" borderId="10" xfId="0" applyNumberFormat="1" applyFill="1" applyBorder="1" applyAlignment="1">
      <alignment horizontal="center" vertical="center"/>
    </xf>
    <xf numFmtId="164" fontId="0" fillId="4" borderId="8" xfId="0" applyNumberFormat="1" applyFill="1" applyBorder="1" applyAlignment="1">
      <alignment horizontal="center" vertical="center"/>
    </xf>
    <xf numFmtId="164" fontId="35" fillId="3" borderId="6" xfId="0" applyNumberFormat="1" applyFont="1" applyFill="1" applyBorder="1" applyAlignment="1">
      <alignment horizontal="left" vertical="center"/>
    </xf>
    <xf numFmtId="164" fontId="35" fillId="3" borderId="4" xfId="0" applyNumberFormat="1" applyFont="1" applyFill="1" applyBorder="1" applyAlignment="1">
      <alignment horizontal="left" vertical="center"/>
    </xf>
    <xf numFmtId="164" fontId="35" fillId="3" borderId="5" xfId="0" applyNumberFormat="1" applyFont="1" applyFill="1" applyBorder="1" applyAlignment="1">
      <alignment horizontal="left" vertical="center"/>
    </xf>
    <xf numFmtId="164" fontId="35" fillId="3" borderId="6" xfId="0" applyNumberFormat="1" applyFont="1" applyFill="1" applyBorder="1" applyAlignment="1">
      <alignment horizontal="left" vertical="center" wrapText="1"/>
    </xf>
    <xf numFmtId="0" fontId="0" fillId="0" borderId="0" xfId="0" applyAlignment="1">
      <alignment horizont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0" fillId="0" borderId="0" xfId="0" applyAlignment="1">
      <alignment horizontal="lef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0" fontId="0" fillId="0" borderId="7" xfId="0" applyBorder="1" applyAlignment="1">
      <alignment horizontal="center" vertical="center" wrapText="1"/>
    </xf>
    <xf numFmtId="0" fontId="0" fillId="0" borderId="13" xfId="0" applyBorder="1" applyAlignment="1">
      <alignment horizontal="center" vertical="center" wrapText="1"/>
    </xf>
    <xf numFmtId="0" fontId="0" fillId="0" borderId="8" xfId="0"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0" fillId="0" borderId="1" xfId="0" applyBorder="1" applyAlignment="1">
      <alignment horizontal="center" vertical="center" wrapText="1"/>
    </xf>
    <xf numFmtId="0" fontId="19" fillId="0" borderId="1"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0" fillId="0" borderId="1" xfId="0" applyBorder="1" applyAlignment="1">
      <alignment horizontal="center"/>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8" xfId="0" applyBorder="1" applyAlignment="1">
      <alignment horizontal="center"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0" fillId="0" borderId="4" xfId="0" applyBorder="1" applyAlignment="1">
      <alignment horizontal="center"/>
    </xf>
    <xf numFmtId="0" fontId="0" fillId="0" borderId="5" xfId="0" applyBorder="1" applyAlignment="1">
      <alignment horizont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3" fillId="0" borderId="2"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cellXfs>
  <cellStyles count="5">
    <cellStyle name="Normálna" xfId="0" builtinId="0"/>
    <cellStyle name="Normálna 2" xfId="3" xr:uid="{B497B46F-448B-44A2-9354-7ED1FBD56F56}"/>
    <cellStyle name="Normálna 3" xfId="4" xr:uid="{757E0C00-3DB9-47C5-BD77-0C09C6C4DA16}"/>
    <cellStyle name="normálne_Rozpocet_podprojekt" xfId="1" xr:uid="{CA7687B2-2D56-4A49-9795-872B6A8FF25F}"/>
    <cellStyle name="Percentá"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F14A4-767E-4AB6-A1A3-18C1AA003F91}">
  <dimension ref="B1:L12"/>
  <sheetViews>
    <sheetView workbookViewId="0">
      <selection activeCell="I8" sqref="I8"/>
    </sheetView>
  </sheetViews>
  <sheetFormatPr defaultRowHeight="14.4" x14ac:dyDescent="0.3"/>
  <cols>
    <col min="2" max="2" width="36.109375" customWidth="1"/>
    <col min="3" max="3" width="16.6640625" hidden="1" customWidth="1"/>
    <col min="4" max="4" width="17.6640625" customWidth="1"/>
    <col min="5" max="5" width="29.109375" customWidth="1"/>
    <col min="6" max="6" width="13" customWidth="1"/>
    <col min="7" max="7" width="28.6640625" customWidth="1"/>
    <col min="8" max="8" width="24.5546875" customWidth="1"/>
    <col min="9" max="9" width="16.44140625" customWidth="1"/>
    <col min="10" max="10" width="22.33203125" customWidth="1"/>
    <col min="11" max="11" width="25" customWidth="1"/>
    <col min="12" max="12" width="18.88671875" customWidth="1"/>
    <col min="13" max="13" width="11.5546875" bestFit="1" customWidth="1"/>
  </cols>
  <sheetData>
    <row r="1" spans="2:12" ht="15.6" x14ac:dyDescent="0.3">
      <c r="B1" s="173" t="s">
        <v>0</v>
      </c>
      <c r="C1" s="173"/>
      <c r="D1" s="173"/>
      <c r="E1" s="173"/>
      <c r="F1" s="173"/>
      <c r="G1" s="173"/>
      <c r="H1" s="173"/>
      <c r="I1" s="173"/>
      <c r="J1" s="173"/>
      <c r="K1" s="173"/>
      <c r="L1" s="173"/>
    </row>
    <row r="3" spans="2:12" ht="108.6" customHeight="1" x14ac:dyDescent="0.3">
      <c r="B3" s="30" t="s">
        <v>1</v>
      </c>
      <c r="C3" s="13" t="s">
        <v>2</v>
      </c>
      <c r="D3" s="174" t="s">
        <v>3</v>
      </c>
      <c r="E3" s="175"/>
      <c r="F3" s="176"/>
      <c r="G3" s="174" t="s">
        <v>4</v>
      </c>
      <c r="H3" s="177"/>
      <c r="I3" s="176"/>
      <c r="J3" s="174" t="s">
        <v>5</v>
      </c>
      <c r="K3" s="177"/>
      <c r="L3" s="176"/>
    </row>
    <row r="4" spans="2:12" ht="24" customHeight="1" x14ac:dyDescent="0.3">
      <c r="B4" s="19" t="s">
        <v>6</v>
      </c>
      <c r="C4" s="39"/>
      <c r="D4" s="15"/>
      <c r="E4" s="40" t="s">
        <v>7</v>
      </c>
      <c r="F4" s="38" t="s">
        <v>8</v>
      </c>
      <c r="G4" s="18" t="s">
        <v>6</v>
      </c>
      <c r="H4" s="38" t="s">
        <v>7</v>
      </c>
      <c r="I4" s="38"/>
      <c r="J4" s="18" t="s">
        <v>6</v>
      </c>
      <c r="K4" s="42" t="s">
        <v>7</v>
      </c>
      <c r="L4" s="38" t="s">
        <v>8</v>
      </c>
    </row>
    <row r="5" spans="2:12" s="10" customFormat="1" ht="114.6" customHeight="1" x14ac:dyDescent="0.3">
      <c r="B5" s="43" t="s">
        <v>9</v>
      </c>
      <c r="C5" s="44">
        <v>12500</v>
      </c>
      <c r="D5" s="16" t="s">
        <v>9</v>
      </c>
      <c r="E5" s="45" t="s">
        <v>10</v>
      </c>
      <c r="F5" s="21">
        <v>12500</v>
      </c>
      <c r="G5" s="43" t="s">
        <v>9</v>
      </c>
      <c r="H5" s="46" t="s">
        <v>10</v>
      </c>
      <c r="I5" s="21">
        <v>5000</v>
      </c>
      <c r="J5" s="43" t="s">
        <v>9</v>
      </c>
      <c r="K5" s="46" t="s">
        <v>10</v>
      </c>
      <c r="L5" s="21">
        <v>5000</v>
      </c>
    </row>
    <row r="6" spans="2:12" ht="93.6" customHeight="1" x14ac:dyDescent="0.3">
      <c r="B6" s="47" t="s">
        <v>11</v>
      </c>
      <c r="C6" s="33">
        <f>C5*1</f>
        <v>12500</v>
      </c>
      <c r="D6" s="178" t="s">
        <v>12</v>
      </c>
      <c r="E6" s="180" t="s">
        <v>13</v>
      </c>
      <c r="F6" s="182">
        <f>F5*1</f>
        <v>12500</v>
      </c>
      <c r="G6" s="47" t="s">
        <v>11</v>
      </c>
      <c r="H6" s="37" t="s">
        <v>14</v>
      </c>
      <c r="I6" s="21">
        <v>18000</v>
      </c>
      <c r="J6" s="47" t="s">
        <v>11</v>
      </c>
      <c r="K6" s="37" t="s">
        <v>14</v>
      </c>
      <c r="L6" s="21">
        <v>18000</v>
      </c>
    </row>
    <row r="7" spans="2:12" ht="25.2" customHeight="1" x14ac:dyDescent="0.3">
      <c r="B7" s="22" t="s">
        <v>15</v>
      </c>
      <c r="C7" s="20" t="s">
        <v>16</v>
      </c>
      <c r="D7" s="179"/>
      <c r="E7" s="181"/>
      <c r="F7" s="183"/>
      <c r="G7" s="22" t="s">
        <v>15</v>
      </c>
      <c r="H7" s="48" t="s">
        <v>13</v>
      </c>
      <c r="I7" s="17">
        <f>(I5+I6)*0.07</f>
        <v>1610.0000000000002</v>
      </c>
      <c r="J7" s="22" t="s">
        <v>15</v>
      </c>
      <c r="K7" s="49" t="s">
        <v>13</v>
      </c>
      <c r="L7" s="17">
        <f>L5*0.15</f>
        <v>750</v>
      </c>
    </row>
    <row r="8" spans="2:12" s="10" customFormat="1" ht="25.2" customHeight="1" x14ac:dyDescent="0.3">
      <c r="B8" s="23" t="s">
        <v>17</v>
      </c>
      <c r="C8" s="24">
        <f>SUM(C5:C7)</f>
        <v>25000</v>
      </c>
      <c r="D8" s="25" t="s">
        <v>17</v>
      </c>
      <c r="E8" s="35"/>
      <c r="F8" s="34">
        <f>SUM(F5:F7)</f>
        <v>25000</v>
      </c>
      <c r="G8" s="171" t="s">
        <v>17</v>
      </c>
      <c r="H8" s="172"/>
      <c r="I8" s="34">
        <f>SUM(I5:I7)</f>
        <v>24610</v>
      </c>
      <c r="J8" s="171" t="s">
        <v>17</v>
      </c>
      <c r="K8" s="172"/>
      <c r="L8" s="34">
        <f>SUM(L5:L7)</f>
        <v>23750</v>
      </c>
    </row>
    <row r="12" spans="2:12" x14ac:dyDescent="0.3">
      <c r="C12" s="11"/>
    </row>
  </sheetData>
  <mergeCells count="9">
    <mergeCell ref="G8:H8"/>
    <mergeCell ref="J8:K8"/>
    <mergeCell ref="B1:L1"/>
    <mergeCell ref="D3:F3"/>
    <mergeCell ref="G3:I3"/>
    <mergeCell ref="J3:L3"/>
    <mergeCell ref="D6:D7"/>
    <mergeCell ref="E6:E7"/>
    <mergeCell ref="F6:F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33643-4163-47CF-9762-86ABA1E3B540}">
  <sheetPr>
    <tabColor rgb="FFFFFF00"/>
  </sheetPr>
  <dimension ref="A1:B30"/>
  <sheetViews>
    <sheetView topLeftCell="A29" zoomScale="98" zoomScaleNormal="98" workbookViewId="0">
      <selection activeCell="E4" sqref="E4"/>
    </sheetView>
  </sheetViews>
  <sheetFormatPr defaultColWidth="8.88671875" defaultRowHeight="13.2" x14ac:dyDescent="0.25"/>
  <cols>
    <col min="1" max="1" width="23.6640625" style="59" customWidth="1"/>
    <col min="2" max="2" width="110" style="59" customWidth="1"/>
    <col min="3" max="16384" width="8.88671875" style="59"/>
  </cols>
  <sheetData>
    <row r="1" spans="1:2" ht="13.8" thickBot="1" x14ac:dyDescent="0.3"/>
    <row r="2" spans="1:2" ht="50.25" customHeight="1" x14ac:dyDescent="0.25">
      <c r="A2" s="71" t="s">
        <v>18</v>
      </c>
      <c r="B2" s="72" t="s">
        <v>19</v>
      </c>
    </row>
    <row r="3" spans="1:2" ht="45.6" x14ac:dyDescent="0.25">
      <c r="A3" s="73"/>
      <c r="B3" s="63" t="s">
        <v>20</v>
      </c>
    </row>
    <row r="4" spans="1:2" ht="51" customHeight="1" x14ac:dyDescent="0.25">
      <c r="A4" s="83" t="s">
        <v>21</v>
      </c>
      <c r="B4" s="61" t="s">
        <v>22</v>
      </c>
    </row>
    <row r="5" spans="1:2" ht="15" hidden="1" x14ac:dyDescent="0.25">
      <c r="A5" s="62" t="s">
        <v>23</v>
      </c>
      <c r="B5" s="63" t="s">
        <v>24</v>
      </c>
    </row>
    <row r="6" spans="1:2" ht="33" hidden="1" customHeight="1" x14ac:dyDescent="0.25">
      <c r="A6" s="62" t="s">
        <v>25</v>
      </c>
      <c r="B6" s="61" t="s">
        <v>26</v>
      </c>
    </row>
    <row r="7" spans="1:2" ht="33" hidden="1" customHeight="1" x14ac:dyDescent="0.25">
      <c r="A7" s="62" t="s">
        <v>27</v>
      </c>
      <c r="B7" s="61" t="s">
        <v>28</v>
      </c>
    </row>
    <row r="8" spans="1:2" ht="33" hidden="1" customHeight="1" x14ac:dyDescent="0.25">
      <c r="A8" s="62" t="s">
        <v>29</v>
      </c>
      <c r="B8" s="61" t="s">
        <v>30</v>
      </c>
    </row>
    <row r="9" spans="1:2" ht="33" hidden="1" customHeight="1" x14ac:dyDescent="0.25">
      <c r="A9" s="62" t="s">
        <v>31</v>
      </c>
      <c r="B9" s="61" t="s">
        <v>32</v>
      </c>
    </row>
    <row r="10" spans="1:2" ht="33" hidden="1" customHeight="1" x14ac:dyDescent="0.25">
      <c r="A10" s="62" t="s">
        <v>33</v>
      </c>
      <c r="B10" s="61" t="s">
        <v>34</v>
      </c>
    </row>
    <row r="11" spans="1:2" ht="39" hidden="1" customHeight="1" x14ac:dyDescent="0.25">
      <c r="A11" s="60" t="s">
        <v>35</v>
      </c>
      <c r="B11" s="61"/>
    </row>
    <row r="12" spans="1:2" ht="15" x14ac:dyDescent="0.25">
      <c r="A12" s="62"/>
      <c r="B12" s="63" t="s">
        <v>36</v>
      </c>
    </row>
    <row r="13" spans="1:2" ht="52.5" customHeight="1" x14ac:dyDescent="0.25">
      <c r="A13" s="83" t="s">
        <v>37</v>
      </c>
      <c r="B13" s="61" t="s">
        <v>38</v>
      </c>
    </row>
    <row r="14" spans="1:2" ht="35.25" customHeight="1" x14ac:dyDescent="0.25">
      <c r="A14" s="82" t="s">
        <v>39</v>
      </c>
      <c r="B14" s="61" t="s">
        <v>40</v>
      </c>
    </row>
    <row r="15" spans="1:2" ht="55.2" customHeight="1" x14ac:dyDescent="0.25">
      <c r="A15" s="82" t="s">
        <v>41</v>
      </c>
      <c r="B15" s="61" t="s">
        <v>42</v>
      </c>
    </row>
    <row r="16" spans="1:2" ht="104.4" customHeight="1" x14ac:dyDescent="0.25">
      <c r="A16" s="83" t="s">
        <v>43</v>
      </c>
      <c r="B16" s="81" t="s">
        <v>44</v>
      </c>
    </row>
    <row r="17" spans="1:2" ht="18" customHeight="1" x14ac:dyDescent="0.25">
      <c r="A17" s="62"/>
      <c r="B17" s="63" t="s">
        <v>36</v>
      </c>
    </row>
    <row r="18" spans="1:2" ht="78" customHeight="1" x14ac:dyDescent="0.25">
      <c r="A18" s="83" t="s">
        <v>45</v>
      </c>
      <c r="B18" s="61"/>
    </row>
    <row r="19" spans="1:2" ht="54.75" customHeight="1" x14ac:dyDescent="0.25">
      <c r="A19" s="62" t="s">
        <v>46</v>
      </c>
      <c r="B19" s="61" t="s">
        <v>47</v>
      </c>
    </row>
    <row r="20" spans="1:2" ht="54.75" customHeight="1" x14ac:dyDescent="0.25">
      <c r="A20" s="82" t="s">
        <v>48</v>
      </c>
      <c r="B20" s="61" t="s">
        <v>49</v>
      </c>
    </row>
    <row r="21" spans="1:2" ht="77.400000000000006" customHeight="1" x14ac:dyDescent="0.25">
      <c r="A21" s="82" t="s">
        <v>50</v>
      </c>
      <c r="B21" s="61" t="s">
        <v>51</v>
      </c>
    </row>
    <row r="22" spans="1:2" x14ac:dyDescent="0.25">
      <c r="A22" s="82" t="s">
        <v>52</v>
      </c>
      <c r="B22" s="61" t="s">
        <v>53</v>
      </c>
    </row>
    <row r="23" spans="1:2" x14ac:dyDescent="0.25">
      <c r="A23" s="82" t="s">
        <v>54</v>
      </c>
      <c r="B23" s="61" t="s">
        <v>55</v>
      </c>
    </row>
    <row r="24" spans="1:2" ht="39.6" x14ac:dyDescent="0.25">
      <c r="A24" s="82" t="s">
        <v>56</v>
      </c>
      <c r="B24" s="61" t="s">
        <v>57</v>
      </c>
    </row>
    <row r="25" spans="1:2" x14ac:dyDescent="0.25">
      <c r="A25" s="82" t="s">
        <v>58</v>
      </c>
      <c r="B25" s="61" t="s">
        <v>59</v>
      </c>
    </row>
    <row r="26" spans="1:2" ht="44.25" customHeight="1" x14ac:dyDescent="0.25">
      <c r="A26" s="82" t="s">
        <v>60</v>
      </c>
      <c r="B26" s="61" t="s">
        <v>61</v>
      </c>
    </row>
    <row r="27" spans="1:2" ht="44.25" customHeight="1" x14ac:dyDescent="0.25">
      <c r="A27" s="82" t="s">
        <v>62</v>
      </c>
      <c r="B27" s="81" t="s">
        <v>63</v>
      </c>
    </row>
    <row r="28" spans="1:2" ht="15" x14ac:dyDescent="0.25">
      <c r="A28" s="62"/>
      <c r="B28" s="63" t="s">
        <v>36</v>
      </c>
    </row>
    <row r="29" spans="1:2" ht="139.94999999999999" customHeight="1" x14ac:dyDescent="0.25">
      <c r="A29" s="62" t="s">
        <v>64</v>
      </c>
      <c r="B29" s="61" t="s">
        <v>65</v>
      </c>
    </row>
    <row r="30" spans="1:2" ht="143.25" customHeight="1" x14ac:dyDescent="0.25">
      <c r="A30" s="62" t="s">
        <v>66</v>
      </c>
      <c r="B30" s="61" t="s">
        <v>67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E1EA6-3897-4675-9D11-187E60C2B176}">
  <dimension ref="A1:E22"/>
  <sheetViews>
    <sheetView zoomScaleNormal="100" workbookViewId="0">
      <selection sqref="A1:E13"/>
    </sheetView>
  </sheetViews>
  <sheetFormatPr defaultRowHeight="14.4" x14ac:dyDescent="0.3"/>
  <cols>
    <col min="1" max="1" width="47.33203125" bestFit="1" customWidth="1"/>
    <col min="2" max="2" width="22.6640625" customWidth="1"/>
    <col min="3" max="3" width="19.109375" customWidth="1"/>
    <col min="4" max="4" width="17.88671875" customWidth="1"/>
    <col min="5" max="5" width="20.33203125" customWidth="1"/>
  </cols>
  <sheetData>
    <row r="1" spans="1:5" x14ac:dyDescent="0.3">
      <c r="A1" s="184" t="s">
        <v>68</v>
      </c>
      <c r="B1" s="184"/>
      <c r="C1" s="184"/>
      <c r="D1" s="184"/>
      <c r="E1" s="184"/>
    </row>
    <row r="2" spans="1:5" x14ac:dyDescent="0.3">
      <c r="A2" s="88" t="b">
        <v>0</v>
      </c>
      <c r="B2" s="88" t="b">
        <v>0</v>
      </c>
      <c r="C2" s="88" t="b">
        <v>0</v>
      </c>
      <c r="D2" s="88" t="b">
        <v>0</v>
      </c>
      <c r="E2" s="88" t="b">
        <v>0</v>
      </c>
    </row>
    <row r="3" spans="1:5" ht="55.95" customHeight="1" x14ac:dyDescent="0.3">
      <c r="A3" s="188" t="s">
        <v>69</v>
      </c>
      <c r="B3" s="190" t="s">
        <v>70</v>
      </c>
      <c r="C3" s="190"/>
      <c r="D3" s="190" t="s">
        <v>71</v>
      </c>
      <c r="E3" s="190"/>
    </row>
    <row r="4" spans="1:5" ht="36" customHeight="1" thickBot="1" x14ac:dyDescent="0.35">
      <c r="A4" s="189"/>
      <c r="B4" s="89" t="s">
        <v>72</v>
      </c>
      <c r="C4" s="89" t="s">
        <v>73</v>
      </c>
      <c r="D4" s="89" t="s">
        <v>72</v>
      </c>
      <c r="E4" s="89" t="s">
        <v>74</v>
      </c>
    </row>
    <row r="5" spans="1:5" ht="29.4" customHeight="1" thickTop="1" x14ac:dyDescent="0.3">
      <c r="A5" s="90" t="s">
        <v>75</v>
      </c>
      <c r="B5" s="91">
        <v>0</v>
      </c>
      <c r="C5" s="91">
        <v>25000</v>
      </c>
      <c r="D5" s="192" t="s">
        <v>76</v>
      </c>
      <c r="E5" s="193"/>
    </row>
    <row r="6" spans="1:5" ht="30" customHeight="1" x14ac:dyDescent="0.3">
      <c r="A6" s="92" t="s">
        <v>77</v>
      </c>
      <c r="B6" s="93">
        <v>50000</v>
      </c>
      <c r="C6" s="93">
        <v>70000</v>
      </c>
      <c r="D6" s="93">
        <v>50000</v>
      </c>
      <c r="E6" s="93">
        <v>80000</v>
      </c>
    </row>
    <row r="7" spans="1:5" ht="29.4" customHeight="1" x14ac:dyDescent="0.3">
      <c r="A7" s="92" t="s">
        <v>78</v>
      </c>
      <c r="B7" s="93">
        <v>100000</v>
      </c>
      <c r="C7" s="93">
        <v>120000</v>
      </c>
      <c r="D7" s="194" t="s">
        <v>76</v>
      </c>
      <c r="E7" s="195"/>
    </row>
    <row r="8" spans="1:5" x14ac:dyDescent="0.3">
      <c r="A8" s="94" t="b">
        <v>0</v>
      </c>
      <c r="B8" s="94" t="b">
        <v>0</v>
      </c>
      <c r="C8" s="94" t="b">
        <v>0</v>
      </c>
      <c r="D8" s="94" t="b">
        <v>0</v>
      </c>
      <c r="E8" s="88" t="b">
        <v>0</v>
      </c>
    </row>
    <row r="9" spans="1:5" ht="24" customHeight="1" x14ac:dyDescent="0.3">
      <c r="A9" s="191" t="s">
        <v>79</v>
      </c>
      <c r="B9" s="191"/>
      <c r="C9" s="191"/>
      <c r="D9" s="94" t="b">
        <v>0</v>
      </c>
      <c r="E9" s="88" t="b">
        <v>0</v>
      </c>
    </row>
    <row r="10" spans="1:5" ht="24.6" customHeight="1" thickBot="1" x14ac:dyDescent="0.35">
      <c r="A10" s="95" t="s">
        <v>80</v>
      </c>
      <c r="B10" s="95" t="s">
        <v>81</v>
      </c>
      <c r="C10" s="95" t="s">
        <v>74</v>
      </c>
      <c r="D10" s="94" t="b">
        <v>0</v>
      </c>
      <c r="E10" s="88" t="b">
        <v>0</v>
      </c>
    </row>
    <row r="11" spans="1:5" ht="24.6" customHeight="1" thickTop="1" x14ac:dyDescent="0.3">
      <c r="A11" s="90" t="s">
        <v>82</v>
      </c>
      <c r="B11" s="90" t="s">
        <v>83</v>
      </c>
      <c r="C11" s="90" t="s">
        <v>84</v>
      </c>
      <c r="D11" s="94" t="b">
        <v>0</v>
      </c>
      <c r="E11" s="88" t="b">
        <v>0</v>
      </c>
    </row>
    <row r="12" spans="1:5" ht="24.6" customHeight="1" x14ac:dyDescent="0.3">
      <c r="A12" s="92" t="s">
        <v>77</v>
      </c>
      <c r="B12" s="92" t="s">
        <v>85</v>
      </c>
      <c r="C12" s="92" t="s">
        <v>86</v>
      </c>
      <c r="D12" s="94" t="b">
        <v>0</v>
      </c>
      <c r="E12" s="88" t="b">
        <v>0</v>
      </c>
    </row>
    <row r="13" spans="1:5" ht="24.6" customHeight="1" x14ac:dyDescent="0.3">
      <c r="A13" s="92" t="s">
        <v>78</v>
      </c>
      <c r="B13" s="92" t="s">
        <v>87</v>
      </c>
      <c r="C13" s="92" t="s">
        <v>88</v>
      </c>
      <c r="D13" s="94" t="b">
        <v>0</v>
      </c>
      <c r="E13" s="88" t="b">
        <v>0</v>
      </c>
    </row>
    <row r="15" spans="1:5" x14ac:dyDescent="0.3">
      <c r="A15" s="185" t="s">
        <v>89</v>
      </c>
      <c r="B15" s="186"/>
      <c r="C15" s="186"/>
      <c r="D15" s="186"/>
      <c r="E15" s="186"/>
    </row>
    <row r="16" spans="1:5" ht="103.2" customHeight="1" thickBot="1" x14ac:dyDescent="0.35">
      <c r="A16" s="57" t="s">
        <v>80</v>
      </c>
      <c r="B16" s="58" t="s">
        <v>90</v>
      </c>
      <c r="C16" s="58" t="s">
        <v>91</v>
      </c>
      <c r="D16" s="58" t="s">
        <v>92</v>
      </c>
      <c r="E16" s="58" t="s">
        <v>93</v>
      </c>
    </row>
    <row r="17" spans="1:5" ht="72.599999999999994" customHeight="1" thickTop="1" x14ac:dyDescent="0.3">
      <c r="A17" s="53" t="s">
        <v>82</v>
      </c>
      <c r="B17" s="54" t="s">
        <v>94</v>
      </c>
      <c r="C17" s="53" t="s">
        <v>14</v>
      </c>
      <c r="D17" s="54" t="s">
        <v>14</v>
      </c>
      <c r="E17" s="54" t="s">
        <v>13</v>
      </c>
    </row>
    <row r="18" spans="1:5" ht="37.950000000000003" customHeight="1" x14ac:dyDescent="0.3">
      <c r="A18" s="55" t="s">
        <v>77</v>
      </c>
      <c r="B18" s="56" t="s">
        <v>95</v>
      </c>
      <c r="C18" s="55" t="s">
        <v>14</v>
      </c>
      <c r="D18" s="56" t="s">
        <v>14</v>
      </c>
      <c r="E18" s="56" t="s">
        <v>13</v>
      </c>
    </row>
    <row r="19" spans="1:5" ht="37.950000000000003" customHeight="1" x14ac:dyDescent="0.3">
      <c r="A19" s="53" t="s">
        <v>78</v>
      </c>
      <c r="B19" s="53" t="s">
        <v>13</v>
      </c>
      <c r="C19" s="187" t="s">
        <v>96</v>
      </c>
      <c r="D19" s="187"/>
      <c r="E19" s="55" t="s">
        <v>14</v>
      </c>
    </row>
    <row r="22" spans="1:5" x14ac:dyDescent="0.3">
      <c r="A22" s="64"/>
    </row>
  </sheetData>
  <mergeCells count="9">
    <mergeCell ref="A1:E1"/>
    <mergeCell ref="A15:E15"/>
    <mergeCell ref="C19:D19"/>
    <mergeCell ref="A3:A4"/>
    <mergeCell ref="B3:C3"/>
    <mergeCell ref="D3:E3"/>
    <mergeCell ref="A9:C9"/>
    <mergeCell ref="D5:E5"/>
    <mergeCell ref="D7:E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DEF8E-1AEB-43B5-B280-1B597E953F92}">
  <dimension ref="B1:M18"/>
  <sheetViews>
    <sheetView topLeftCell="B1" zoomScale="120" zoomScaleNormal="120" workbookViewId="0">
      <selection activeCell="J3" sqref="J3:L3"/>
    </sheetView>
  </sheetViews>
  <sheetFormatPr defaultRowHeight="14.4" x14ac:dyDescent="0.3"/>
  <cols>
    <col min="1" max="1" width="3.109375" customWidth="1"/>
    <col min="2" max="2" width="36.109375" customWidth="1"/>
    <col min="3" max="3" width="19" customWidth="1"/>
    <col min="4" max="4" width="17.6640625" customWidth="1"/>
    <col min="5" max="5" width="29.109375" customWidth="1"/>
    <col min="6" max="6" width="14.33203125" customWidth="1"/>
    <col min="7" max="7" width="28.6640625" customWidth="1"/>
    <col min="8" max="8" width="24.5546875" customWidth="1"/>
    <col min="9" max="9" width="16.44140625" customWidth="1"/>
    <col min="10" max="10" width="29.5546875" customWidth="1"/>
    <col min="11" max="11" width="25" customWidth="1"/>
    <col min="12" max="12" width="18.88671875" customWidth="1"/>
    <col min="13" max="13" width="11.5546875" bestFit="1" customWidth="1"/>
  </cols>
  <sheetData>
    <row r="1" spans="2:13" ht="15.6" x14ac:dyDescent="0.3">
      <c r="B1" s="173" t="s">
        <v>0</v>
      </c>
      <c r="C1" s="173"/>
      <c r="D1" s="173"/>
      <c r="E1" s="173"/>
      <c r="F1" s="173"/>
      <c r="G1" s="173"/>
      <c r="H1" s="173"/>
      <c r="I1" s="173"/>
      <c r="J1" s="173"/>
      <c r="K1" s="173"/>
      <c r="L1" s="173"/>
    </row>
    <row r="3" spans="2:13" ht="108.6" customHeight="1" x14ac:dyDescent="0.3">
      <c r="B3" s="30" t="s">
        <v>1</v>
      </c>
      <c r="C3" s="13" t="s">
        <v>2</v>
      </c>
      <c r="D3" s="174" t="s">
        <v>3</v>
      </c>
      <c r="E3" s="175"/>
      <c r="F3" s="176"/>
      <c r="G3" s="174" t="s">
        <v>97</v>
      </c>
      <c r="H3" s="177"/>
      <c r="I3" s="176"/>
      <c r="J3" s="174" t="s">
        <v>5</v>
      </c>
      <c r="K3" s="177"/>
      <c r="L3" s="176"/>
    </row>
    <row r="4" spans="2:13" ht="24" customHeight="1" x14ac:dyDescent="0.3">
      <c r="B4" s="19" t="s">
        <v>6</v>
      </c>
      <c r="C4" s="39"/>
      <c r="D4" s="15"/>
      <c r="E4" s="40" t="s">
        <v>7</v>
      </c>
      <c r="F4" s="38" t="s">
        <v>8</v>
      </c>
      <c r="G4" s="18" t="s">
        <v>6</v>
      </c>
      <c r="H4" s="38" t="s">
        <v>7</v>
      </c>
      <c r="I4" s="77">
        <f>SUM(I5:I11)</f>
        <v>21000</v>
      </c>
      <c r="J4" s="18" t="s">
        <v>6</v>
      </c>
      <c r="K4" s="42" t="s">
        <v>7</v>
      </c>
      <c r="L4" s="38" t="s">
        <v>8</v>
      </c>
    </row>
    <row r="5" spans="2:13" s="10" customFormat="1" ht="114.6" customHeight="1" x14ac:dyDescent="0.3">
      <c r="B5" s="43" t="s">
        <v>9</v>
      </c>
      <c r="C5" s="75">
        <v>12000</v>
      </c>
      <c r="D5" s="16" t="s">
        <v>9</v>
      </c>
      <c r="E5" s="45" t="s">
        <v>10</v>
      </c>
      <c r="F5" s="52">
        <f>C5</f>
        <v>12000</v>
      </c>
      <c r="G5" s="43" t="s">
        <v>9</v>
      </c>
      <c r="H5" s="46" t="s">
        <v>98</v>
      </c>
      <c r="I5" s="52">
        <f>C5</f>
        <v>12000</v>
      </c>
      <c r="J5" s="43" t="s">
        <v>9</v>
      </c>
      <c r="K5" s="46" t="s">
        <v>98</v>
      </c>
      <c r="L5" s="52">
        <f>C5</f>
        <v>12000</v>
      </c>
    </row>
    <row r="6" spans="2:13" s="10" customFormat="1" ht="25.2" customHeight="1" x14ac:dyDescent="0.3">
      <c r="B6" s="43" t="s">
        <v>99</v>
      </c>
      <c r="C6" s="75">
        <v>0</v>
      </c>
      <c r="D6" s="178" t="s">
        <v>12</v>
      </c>
      <c r="E6" s="178" t="s">
        <v>13</v>
      </c>
      <c r="F6" s="196">
        <f>F5*1</f>
        <v>12000</v>
      </c>
      <c r="G6" s="43" t="s">
        <v>99</v>
      </c>
      <c r="H6" s="41" t="s">
        <v>14</v>
      </c>
      <c r="I6" s="52">
        <f t="shared" ref="I6:I10" si="0">C6</f>
        <v>0</v>
      </c>
      <c r="J6" s="43" t="s">
        <v>99</v>
      </c>
      <c r="K6" s="41" t="s">
        <v>14</v>
      </c>
      <c r="L6" s="52">
        <f t="shared" ref="L6:L10" si="1">C6</f>
        <v>0</v>
      </c>
    </row>
    <row r="7" spans="2:13" s="10" customFormat="1" ht="25.2" customHeight="1" x14ac:dyDescent="0.3">
      <c r="B7" s="43" t="s">
        <v>100</v>
      </c>
      <c r="C7" s="75">
        <v>0</v>
      </c>
      <c r="D7" s="178"/>
      <c r="E7" s="178"/>
      <c r="F7" s="196"/>
      <c r="G7" s="43" t="s">
        <v>100</v>
      </c>
      <c r="H7" s="41" t="s">
        <v>14</v>
      </c>
      <c r="I7" s="52">
        <f t="shared" si="0"/>
        <v>0</v>
      </c>
      <c r="J7" s="43" t="s">
        <v>100</v>
      </c>
      <c r="K7" s="41" t="s">
        <v>14</v>
      </c>
      <c r="L7" s="52">
        <f t="shared" si="1"/>
        <v>0</v>
      </c>
    </row>
    <row r="8" spans="2:13" s="10" customFormat="1" ht="25.2" customHeight="1" x14ac:dyDescent="0.3">
      <c r="B8" s="43" t="s">
        <v>101</v>
      </c>
      <c r="C8" s="75">
        <v>2000</v>
      </c>
      <c r="D8" s="178"/>
      <c r="E8" s="178"/>
      <c r="F8" s="196"/>
      <c r="G8" s="43" t="s">
        <v>101</v>
      </c>
      <c r="H8" s="41" t="s">
        <v>14</v>
      </c>
      <c r="I8" s="52">
        <f t="shared" si="0"/>
        <v>2000</v>
      </c>
      <c r="J8" s="43" t="s">
        <v>101</v>
      </c>
      <c r="K8" s="41" t="s">
        <v>14</v>
      </c>
      <c r="L8" s="52">
        <f t="shared" si="1"/>
        <v>2000</v>
      </c>
    </row>
    <row r="9" spans="2:13" s="10" customFormat="1" ht="25.2" customHeight="1" x14ac:dyDescent="0.3">
      <c r="B9" s="43" t="s">
        <v>102</v>
      </c>
      <c r="C9" s="75">
        <v>7000</v>
      </c>
      <c r="D9" s="178"/>
      <c r="E9" s="178"/>
      <c r="F9" s="196"/>
      <c r="G9" s="43" t="s">
        <v>102</v>
      </c>
      <c r="H9" s="41" t="s">
        <v>14</v>
      </c>
      <c r="I9" s="52">
        <f t="shared" si="0"/>
        <v>7000</v>
      </c>
      <c r="J9" s="43" t="s">
        <v>102</v>
      </c>
      <c r="K9" s="41" t="s">
        <v>14</v>
      </c>
      <c r="L9" s="52">
        <f t="shared" si="1"/>
        <v>7000</v>
      </c>
    </row>
    <row r="10" spans="2:13" s="10" customFormat="1" ht="25.2" customHeight="1" x14ac:dyDescent="0.3">
      <c r="B10" s="43" t="s">
        <v>103</v>
      </c>
      <c r="C10" s="75">
        <v>0</v>
      </c>
      <c r="D10" s="178"/>
      <c r="E10" s="178"/>
      <c r="F10" s="196"/>
      <c r="G10" s="43" t="s">
        <v>103</v>
      </c>
      <c r="H10" s="41" t="s">
        <v>14</v>
      </c>
      <c r="I10" s="52">
        <f t="shared" si="0"/>
        <v>0</v>
      </c>
      <c r="J10" s="43" t="s">
        <v>103</v>
      </c>
      <c r="K10" s="41" t="s">
        <v>14</v>
      </c>
      <c r="L10" s="52">
        <f t="shared" si="1"/>
        <v>0</v>
      </c>
      <c r="M10" s="50"/>
    </row>
    <row r="11" spans="2:13" s="10" customFormat="1" ht="25.2" customHeight="1" x14ac:dyDescent="0.3">
      <c r="B11" s="43"/>
      <c r="C11" s="75"/>
      <c r="D11" s="178"/>
      <c r="E11" s="178"/>
      <c r="F11" s="196"/>
      <c r="G11" s="43" t="s">
        <v>104</v>
      </c>
      <c r="H11" s="51"/>
      <c r="I11" s="76"/>
      <c r="J11" s="43" t="s">
        <v>104</v>
      </c>
      <c r="K11" s="41"/>
      <c r="L11" s="52"/>
      <c r="M11" s="50"/>
    </row>
    <row r="12" spans="2:13" ht="25.2" customHeight="1" x14ac:dyDescent="0.3">
      <c r="B12" s="22" t="s">
        <v>15</v>
      </c>
      <c r="C12" s="20" t="s">
        <v>16</v>
      </c>
      <c r="D12" s="179"/>
      <c r="E12" s="179"/>
      <c r="F12" s="197"/>
      <c r="G12" s="22" t="s">
        <v>105</v>
      </c>
      <c r="H12" s="36" t="s">
        <v>13</v>
      </c>
      <c r="I12" s="78">
        <f>I4*0.07</f>
        <v>1470.0000000000002</v>
      </c>
      <c r="J12" s="22" t="s">
        <v>105</v>
      </c>
      <c r="K12" s="22" t="s">
        <v>13</v>
      </c>
      <c r="L12" s="78">
        <f>L5*0.15</f>
        <v>1800</v>
      </c>
    </row>
    <row r="13" spans="2:13" s="10" customFormat="1" ht="25.2" customHeight="1" x14ac:dyDescent="0.3">
      <c r="B13" s="23" t="s">
        <v>17</v>
      </c>
      <c r="C13" s="79">
        <f>SUM(C5:C12)</f>
        <v>21000</v>
      </c>
      <c r="D13" s="25" t="s">
        <v>17</v>
      </c>
      <c r="E13" s="35"/>
      <c r="F13" s="80">
        <f>SUM(F5:F12)</f>
        <v>24000</v>
      </c>
      <c r="G13" s="171" t="s">
        <v>17</v>
      </c>
      <c r="H13" s="172"/>
      <c r="I13" s="80">
        <f>I4+I12</f>
        <v>22470</v>
      </c>
      <c r="J13" s="171" t="s">
        <v>17</v>
      </c>
      <c r="K13" s="172"/>
      <c r="L13" s="80">
        <f>SUM(L5:L12)</f>
        <v>22800</v>
      </c>
    </row>
    <row r="17" spans="3:9" x14ac:dyDescent="0.3">
      <c r="C17" s="11"/>
      <c r="I17" s="11"/>
    </row>
    <row r="18" spans="3:9" x14ac:dyDescent="0.3">
      <c r="I18" s="11"/>
    </row>
  </sheetData>
  <mergeCells count="9">
    <mergeCell ref="G13:H13"/>
    <mergeCell ref="J13:K13"/>
    <mergeCell ref="B1:L1"/>
    <mergeCell ref="E6:E12"/>
    <mergeCell ref="F6:F12"/>
    <mergeCell ref="D6:D12"/>
    <mergeCell ref="D3:F3"/>
    <mergeCell ref="G3:I3"/>
    <mergeCell ref="J3:L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C3D24-E6F8-4BF6-A97F-B8C2EF93C8B1}">
  <dimension ref="B1:J22"/>
  <sheetViews>
    <sheetView zoomScale="102" zoomScaleNormal="102" workbookViewId="0">
      <selection activeCell="H7" sqref="H7"/>
    </sheetView>
  </sheetViews>
  <sheetFormatPr defaultRowHeight="14.4" x14ac:dyDescent="0.3"/>
  <cols>
    <col min="1" max="1" width="8.88671875" style="126"/>
    <col min="2" max="2" width="32.6640625" style="126" customWidth="1"/>
    <col min="3" max="3" width="19.88671875" style="126" customWidth="1"/>
    <col min="4" max="4" width="17.6640625" style="126" customWidth="1"/>
    <col min="5" max="5" width="18.88671875" style="126" customWidth="1"/>
    <col min="6" max="6" width="19.77734375" style="126" customWidth="1"/>
    <col min="7" max="7" width="8.88671875" style="126"/>
    <col min="8" max="8" width="30.44140625" style="126" customWidth="1"/>
    <col min="9" max="9" width="12.44140625" style="126" customWidth="1"/>
    <col min="10" max="10" width="47.77734375" style="126" customWidth="1"/>
    <col min="11" max="16384" width="8.88671875" style="126"/>
  </cols>
  <sheetData>
    <row r="1" spans="2:10" x14ac:dyDescent="0.3">
      <c r="B1" s="151" t="s">
        <v>187</v>
      </c>
    </row>
    <row r="2" spans="2:10" x14ac:dyDescent="0.3">
      <c r="B2" s="152"/>
    </row>
    <row r="3" spans="2:10" ht="28.8" customHeight="1" x14ac:dyDescent="0.3">
      <c r="B3" s="127" t="s">
        <v>198</v>
      </c>
      <c r="C3" s="170"/>
      <c r="D3" s="170"/>
      <c r="E3" s="170"/>
      <c r="F3" s="170"/>
    </row>
    <row r="4" spans="2:10" ht="28.8" customHeight="1" x14ac:dyDescent="0.3">
      <c r="B4" s="127" t="s">
        <v>199</v>
      </c>
      <c r="C4" s="170"/>
      <c r="D4" s="170"/>
      <c r="E4" s="170"/>
      <c r="F4" s="170"/>
    </row>
    <row r="5" spans="2:10" ht="28.8" customHeight="1" x14ac:dyDescent="0.3">
      <c r="B5" s="128" t="s">
        <v>254</v>
      </c>
      <c r="C5" s="170"/>
      <c r="D5" s="170"/>
      <c r="E5" s="170"/>
      <c r="F5" s="170"/>
    </row>
    <row r="6" spans="2:10" ht="28.8" customHeight="1" x14ac:dyDescent="0.3">
      <c r="B6" s="128" t="s">
        <v>200</v>
      </c>
      <c r="C6" s="170"/>
      <c r="D6" s="170"/>
      <c r="E6" s="170"/>
      <c r="F6" s="170"/>
    </row>
    <row r="7" spans="2:10" ht="28.8" customHeight="1" x14ac:dyDescent="0.3">
      <c r="B7" s="128" t="s">
        <v>201</v>
      </c>
      <c r="C7" s="122" t="s">
        <v>188</v>
      </c>
      <c r="D7" s="129"/>
      <c r="E7" s="122" t="s">
        <v>189</v>
      </c>
      <c r="F7" s="129"/>
    </row>
    <row r="8" spans="2:10" x14ac:dyDescent="0.3">
      <c r="B8" s="126" t="s">
        <v>8</v>
      </c>
      <c r="C8" s="153"/>
      <c r="D8" s="153"/>
      <c r="E8" s="153"/>
      <c r="F8" s="153"/>
      <c r="G8" s="153"/>
      <c r="H8" s="153"/>
      <c r="I8" s="153"/>
      <c r="J8" s="153"/>
    </row>
    <row r="9" spans="2:10" s="155" customFormat="1" ht="48.6" customHeight="1" x14ac:dyDescent="0.3">
      <c r="B9" s="124" t="s">
        <v>194</v>
      </c>
      <c r="C9" s="123" t="s">
        <v>190</v>
      </c>
      <c r="D9" s="123" t="s">
        <v>191</v>
      </c>
      <c r="E9" s="123" t="s">
        <v>192</v>
      </c>
      <c r="F9" s="123" t="s">
        <v>193</v>
      </c>
      <c r="G9" s="154"/>
      <c r="H9" s="154"/>
      <c r="I9" s="154"/>
      <c r="J9" s="154"/>
    </row>
    <row r="10" spans="2:10" s="158" customFormat="1" ht="31.2" x14ac:dyDescent="0.3">
      <c r="B10" s="156" t="s">
        <v>160</v>
      </c>
      <c r="C10" s="165">
        <f>SUM(D10:F10)</f>
        <v>2</v>
      </c>
      <c r="D10" s="165">
        <f>SUM(D11:D16)</f>
        <v>2</v>
      </c>
      <c r="E10" s="165">
        <f>SUM(E11:E16)</f>
        <v>0</v>
      </c>
      <c r="F10" s="165">
        <f t="shared" ref="F10" si="0">SUM(F11:F16)</f>
        <v>0</v>
      </c>
      <c r="G10" s="157"/>
      <c r="H10" s="157"/>
      <c r="I10" s="157"/>
      <c r="J10" s="157"/>
    </row>
    <row r="11" spans="2:10" s="160" customFormat="1" ht="28.8" x14ac:dyDescent="0.3">
      <c r="B11" s="159" t="s">
        <v>161</v>
      </c>
      <c r="C11" s="166">
        <f>SUM(D11:F11)</f>
        <v>2</v>
      </c>
      <c r="D11" s="167">
        <f>Žiadateľ_Applicant_!I10</f>
        <v>2</v>
      </c>
      <c r="E11" s="167">
        <f>'Proj.Partner 1'!I10</f>
        <v>0</v>
      </c>
      <c r="F11" s="167">
        <f>'Proj.Partner 2'!I10</f>
        <v>0</v>
      </c>
      <c r="I11" s="161"/>
      <c r="J11" s="161"/>
    </row>
    <row r="12" spans="2:10" s="160" customFormat="1" ht="28.8" x14ac:dyDescent="0.3">
      <c r="B12" s="162" t="s">
        <v>162</v>
      </c>
      <c r="C12" s="166">
        <f t="shared" ref="C12:C16" si="1">SUM(D12:F12)</f>
        <v>0</v>
      </c>
      <c r="D12" s="167">
        <f>Žiadateľ_Applicant_!I17</f>
        <v>0</v>
      </c>
      <c r="E12" s="167">
        <f>'Proj.Partner 1'!I17</f>
        <v>0</v>
      </c>
      <c r="F12" s="167">
        <f>'Proj.Partner 2'!I17</f>
        <v>0</v>
      </c>
      <c r="I12" s="161"/>
      <c r="J12" s="161"/>
    </row>
    <row r="13" spans="2:10" s="160" customFormat="1" ht="28.8" x14ac:dyDescent="0.3">
      <c r="B13" s="162" t="s">
        <v>163</v>
      </c>
      <c r="C13" s="166">
        <f t="shared" si="1"/>
        <v>0</v>
      </c>
      <c r="D13" s="167">
        <f>Žiadateľ_Applicant_!I24</f>
        <v>0</v>
      </c>
      <c r="E13" s="167">
        <f>'Proj.Partner 1'!I24</f>
        <v>0</v>
      </c>
      <c r="F13" s="167">
        <f>'Proj.Partner 2'!I24</f>
        <v>0</v>
      </c>
      <c r="I13" s="161"/>
      <c r="J13" s="161"/>
    </row>
    <row r="14" spans="2:10" s="160" customFormat="1" ht="28.8" x14ac:dyDescent="0.3">
      <c r="B14" s="162" t="s">
        <v>164</v>
      </c>
      <c r="C14" s="166">
        <f t="shared" si="1"/>
        <v>0</v>
      </c>
      <c r="D14" s="167">
        <f>Žiadateľ_Applicant_!I31</f>
        <v>0</v>
      </c>
      <c r="E14" s="167">
        <f>'Proj.Partner 1'!I31</f>
        <v>0</v>
      </c>
      <c r="F14" s="167">
        <f>'Proj.Partner 2'!I31</f>
        <v>0</v>
      </c>
      <c r="I14" s="161"/>
      <c r="J14" s="161"/>
    </row>
    <row r="15" spans="2:10" ht="28.8" x14ac:dyDescent="0.3">
      <c r="B15" s="162" t="s">
        <v>165</v>
      </c>
      <c r="C15" s="166">
        <f t="shared" si="1"/>
        <v>0</v>
      </c>
      <c r="D15" s="167">
        <f>Žiadateľ_Applicant_!I38</f>
        <v>0</v>
      </c>
      <c r="E15" s="167">
        <f>'Proj.Partner 1'!I38</f>
        <v>0</v>
      </c>
      <c r="F15" s="167">
        <f>'Proj.Partner 2'!I38</f>
        <v>0</v>
      </c>
    </row>
    <row r="16" spans="2:10" ht="28.8" x14ac:dyDescent="0.3">
      <c r="B16" s="162" t="s">
        <v>166</v>
      </c>
      <c r="C16" s="166">
        <f t="shared" si="1"/>
        <v>0</v>
      </c>
      <c r="D16" s="167">
        <f>Žiadateľ_Applicant_!I45</f>
        <v>0</v>
      </c>
      <c r="E16" s="167">
        <f>'Proj.Partner 1'!I45</f>
        <v>0</v>
      </c>
      <c r="F16" s="167">
        <f>'Proj.Partner 2'!I45</f>
        <v>0</v>
      </c>
    </row>
    <row r="17" spans="2:6" s="164" customFormat="1" ht="63" thickBot="1" x14ac:dyDescent="0.35">
      <c r="B17" s="163" t="s">
        <v>195</v>
      </c>
      <c r="C17" s="168">
        <f>SUM(D17:F17)</f>
        <v>0.14000000000000001</v>
      </c>
      <c r="D17" s="168">
        <f>Žiadateľ_Applicant_!I47</f>
        <v>0.14000000000000001</v>
      </c>
      <c r="E17" s="168">
        <f>'Proj.Partner 1'!I47</f>
        <v>0</v>
      </c>
      <c r="F17" s="168">
        <f>'Proj.Partner 2'!I47</f>
        <v>0</v>
      </c>
    </row>
    <row r="18" spans="2:6" s="164" customFormat="1" ht="41.4" customHeight="1" thickTop="1" x14ac:dyDescent="0.3">
      <c r="B18" s="125" t="s">
        <v>196</v>
      </c>
      <c r="C18" s="169">
        <f>C10+C17</f>
        <v>2.14</v>
      </c>
      <c r="D18" s="169">
        <f t="shared" ref="D18:F18" si="2">D10+D17</f>
        <v>2.14</v>
      </c>
      <c r="E18" s="169">
        <f t="shared" si="2"/>
        <v>0</v>
      </c>
      <c r="F18" s="169">
        <f t="shared" si="2"/>
        <v>0</v>
      </c>
    </row>
    <row r="21" spans="2:6" x14ac:dyDescent="0.3">
      <c r="B21" s="126" t="s">
        <v>158</v>
      </c>
    </row>
    <row r="22" spans="2:6" x14ac:dyDescent="0.3">
      <c r="B22" s="126" t="s">
        <v>159</v>
      </c>
    </row>
  </sheetData>
  <sheetProtection sheet="1" objects="1" scenarios="1"/>
  <mergeCells count="4">
    <mergeCell ref="C3:F3"/>
    <mergeCell ref="C5:F5"/>
    <mergeCell ref="C4:F4"/>
    <mergeCell ref="C6:F6"/>
  </mergeCells>
  <phoneticPr fontId="4" type="noConversion"/>
  <printOptions horizontalCentered="1" verticalCentered="1"/>
  <pageMargins left="0.31496062992125984" right="0.31496062992125984" top="0.35433070866141736" bottom="0.35433070866141736" header="0.31496062992125984" footer="0.31496062992125984"/>
  <pageSetup paperSize="9" scale="74" orientation="portrait" verticalDpi="0" r:id="rId1"/>
  <colBreaks count="1" manualBreakCount="1">
    <brk id="6" max="1048575"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F5828-8ACB-4D85-B5A0-CD35CD7EFF52}">
  <dimension ref="A1:P57"/>
  <sheetViews>
    <sheetView topLeftCell="A5" zoomScale="107" zoomScaleNormal="107" workbookViewId="0">
      <selection activeCell="I7" sqref="I7"/>
    </sheetView>
  </sheetViews>
  <sheetFormatPr defaultRowHeight="14.4" x14ac:dyDescent="0.3"/>
  <cols>
    <col min="2" max="2" width="23.6640625" customWidth="1"/>
    <col min="3" max="3" width="17.33203125" customWidth="1"/>
    <col min="4" max="5" width="17.109375" customWidth="1"/>
    <col min="6" max="6" width="18.109375" customWidth="1"/>
    <col min="8" max="8" width="13.6640625" customWidth="1"/>
    <col min="9" max="9" width="14.88671875" customWidth="1"/>
    <col min="10" max="10" width="50" customWidth="1"/>
    <col min="11" max="11" width="29.33203125" customWidth="1"/>
    <col min="12" max="12" width="30.44140625" customWidth="1"/>
    <col min="13" max="13" width="32.44140625" customWidth="1"/>
    <col min="16" max="16" width="22.33203125" customWidth="1"/>
  </cols>
  <sheetData>
    <row r="1" spans="1:16" x14ac:dyDescent="0.3">
      <c r="B1" s="97" t="s">
        <v>197</v>
      </c>
      <c r="E1" s="202">
        <f>Sumár_Summary!C4</f>
        <v>0</v>
      </c>
      <c r="F1" s="202"/>
      <c r="G1" s="202"/>
      <c r="H1" s="202"/>
      <c r="I1" s="202"/>
    </row>
    <row r="3" spans="1:16" ht="31.2" customHeight="1" x14ac:dyDescent="0.3">
      <c r="B3" s="198" t="s">
        <v>212</v>
      </c>
      <c r="C3" s="199"/>
      <c r="D3" s="199"/>
      <c r="E3" s="199"/>
      <c r="F3" s="199"/>
      <c r="G3" s="199"/>
      <c r="H3" s="200"/>
      <c r="I3" s="132">
        <f>I10+I17+I24+I31+I38+I45</f>
        <v>2</v>
      </c>
      <c r="K3" s="32"/>
    </row>
    <row r="4" spans="1:16" ht="15.6" x14ac:dyDescent="0.3">
      <c r="B4" s="31"/>
      <c r="I4" s="70"/>
      <c r="K4" s="32"/>
    </row>
    <row r="5" spans="1:16" s="1" customFormat="1" ht="61.8" customHeight="1" x14ac:dyDescent="0.3">
      <c r="B5" s="216" t="s">
        <v>161</v>
      </c>
      <c r="C5" s="217" t="s">
        <v>168</v>
      </c>
      <c r="D5" s="219" t="s">
        <v>169</v>
      </c>
      <c r="E5" s="219" t="s">
        <v>185</v>
      </c>
      <c r="F5" s="213" t="s">
        <v>170</v>
      </c>
      <c r="G5" s="65" t="s">
        <v>171</v>
      </c>
      <c r="H5" s="2" t="s">
        <v>172</v>
      </c>
      <c r="I5" s="68" t="s">
        <v>173</v>
      </c>
      <c r="J5" s="203" t="s">
        <v>174</v>
      </c>
      <c r="M5" t="s">
        <v>175</v>
      </c>
      <c r="P5" s="118" t="s">
        <v>176</v>
      </c>
    </row>
    <row r="6" spans="1:16" s="1" customFormat="1" ht="46.8" customHeight="1" x14ac:dyDescent="0.3">
      <c r="A6" s="1" t="s">
        <v>177</v>
      </c>
      <c r="B6" s="216"/>
      <c r="C6" s="218"/>
      <c r="D6" s="220"/>
      <c r="E6" s="220"/>
      <c r="F6" s="214"/>
      <c r="G6" s="66" t="s">
        <v>106</v>
      </c>
      <c r="H6" s="4" t="s">
        <v>107</v>
      </c>
      <c r="I6" s="69" t="s">
        <v>108</v>
      </c>
      <c r="J6" s="204"/>
      <c r="M6" t="s">
        <v>178</v>
      </c>
      <c r="P6" s="118" t="s">
        <v>179</v>
      </c>
    </row>
    <row r="7" spans="1:16" s="5" customFormat="1" ht="110.4" customHeight="1" x14ac:dyDescent="0.3">
      <c r="A7" s="1"/>
      <c r="B7" s="116" t="s">
        <v>180</v>
      </c>
      <c r="C7" s="116"/>
      <c r="D7" s="115" t="s">
        <v>175</v>
      </c>
      <c r="E7" s="119" t="s">
        <v>179</v>
      </c>
      <c r="F7" s="119" t="str">
        <f>IF(E7="1.hodinová sadzba (SCO) */
1.unit cost (SCO )*", "hodina/hour", "hodina alebo mesiac/hour or month")</f>
        <v>hodina alebo mesiac/hour or month</v>
      </c>
      <c r="G7" s="67">
        <v>1</v>
      </c>
      <c r="H7" s="130">
        <v>2</v>
      </c>
      <c r="I7" s="131">
        <f>G7*H7</f>
        <v>2</v>
      </c>
      <c r="J7" s="120" t="s">
        <v>181</v>
      </c>
    </row>
    <row r="8" spans="1:16" s="5" customFormat="1" ht="110.4" customHeight="1" x14ac:dyDescent="0.3">
      <c r="A8" s="1"/>
      <c r="B8" s="116" t="s">
        <v>182</v>
      </c>
      <c r="C8" s="116"/>
      <c r="D8" s="115" t="s">
        <v>118</v>
      </c>
      <c r="E8" s="119" t="s">
        <v>176</v>
      </c>
      <c r="F8" s="119" t="str">
        <f>IF(E8="1.hodinová sadzba (SCO) */
1.unit cost (SCO )*", "hodina/hour", "hodina alebo mesiac/hour or month")</f>
        <v>hodina/hour</v>
      </c>
      <c r="G8" s="67"/>
      <c r="H8" s="130"/>
      <c r="I8" s="131">
        <f t="shared" ref="I8:I9" si="0">G8*H8</f>
        <v>0</v>
      </c>
      <c r="J8" s="120" t="s">
        <v>181</v>
      </c>
    </row>
    <row r="9" spans="1:16" s="5" customFormat="1" ht="110.4" customHeight="1" x14ac:dyDescent="0.3">
      <c r="A9" s="1"/>
      <c r="B9" s="135" t="s">
        <v>183</v>
      </c>
      <c r="C9" s="135"/>
      <c r="D9" s="136" t="s">
        <v>117</v>
      </c>
      <c r="E9" s="119" t="s">
        <v>176</v>
      </c>
      <c r="F9" s="119" t="str">
        <f>IF(E9="1.hodinová sadzba (SCO) */
1.unit cost (SCO )*", "hodina/hour", "hodina alebo mesiac/hour or month")</f>
        <v>hodina/hour</v>
      </c>
      <c r="G9" s="67"/>
      <c r="H9" s="130"/>
      <c r="I9" s="131">
        <f t="shared" si="0"/>
        <v>0</v>
      </c>
      <c r="J9" s="120" t="s">
        <v>181</v>
      </c>
    </row>
    <row r="10" spans="1:16" x14ac:dyDescent="0.3">
      <c r="I10" s="133">
        <f>SUM(I7:I9)</f>
        <v>2</v>
      </c>
    </row>
    <row r="12" spans="1:16" ht="50.4" customHeight="1" x14ac:dyDescent="0.3">
      <c r="B12" s="206" t="s">
        <v>162</v>
      </c>
      <c r="C12" s="208" t="s">
        <v>184</v>
      </c>
      <c r="D12" s="209"/>
      <c r="E12" s="210"/>
      <c r="F12" s="213" t="s">
        <v>170</v>
      </c>
      <c r="G12" s="2" t="s">
        <v>119</v>
      </c>
      <c r="H12" s="2" t="s">
        <v>121</v>
      </c>
      <c r="I12" s="3" t="s">
        <v>120</v>
      </c>
      <c r="J12" s="203" t="s">
        <v>210</v>
      </c>
    </row>
    <row r="13" spans="1:16" x14ac:dyDescent="0.3">
      <c r="B13" s="207"/>
      <c r="C13" s="179"/>
      <c r="D13" s="211"/>
      <c r="E13" s="212"/>
      <c r="F13" s="214"/>
      <c r="G13" s="4" t="s">
        <v>106</v>
      </c>
      <c r="H13" s="4" t="s">
        <v>107</v>
      </c>
      <c r="I13" s="4" t="s">
        <v>108</v>
      </c>
      <c r="J13" s="204"/>
    </row>
    <row r="14" spans="1:16" ht="22.2" customHeight="1" x14ac:dyDescent="0.3">
      <c r="B14" s="9" t="s">
        <v>207</v>
      </c>
      <c r="C14" s="215"/>
      <c r="D14" s="215"/>
      <c r="E14" s="215"/>
      <c r="F14" s="9"/>
      <c r="G14" s="6"/>
      <c r="H14" s="130"/>
      <c r="I14" s="131">
        <f t="shared" ref="I14:I16" si="1">G14*H14</f>
        <v>0</v>
      </c>
      <c r="J14" s="117"/>
    </row>
    <row r="15" spans="1:16" x14ac:dyDescent="0.3">
      <c r="B15" s="9" t="s">
        <v>208</v>
      </c>
      <c r="C15" s="215"/>
      <c r="D15" s="215"/>
      <c r="E15" s="215"/>
      <c r="F15" s="9"/>
      <c r="G15" s="6"/>
      <c r="H15" s="134"/>
      <c r="I15" s="131">
        <f t="shared" si="1"/>
        <v>0</v>
      </c>
      <c r="J15" s="117"/>
    </row>
    <row r="16" spans="1:16" x14ac:dyDescent="0.3">
      <c r="B16" s="9" t="s">
        <v>209</v>
      </c>
      <c r="C16" s="215"/>
      <c r="D16" s="215"/>
      <c r="E16" s="215"/>
      <c r="F16" s="9"/>
      <c r="G16" s="6"/>
      <c r="H16" s="134"/>
      <c r="I16" s="131">
        <f t="shared" si="1"/>
        <v>0</v>
      </c>
      <c r="J16" s="117"/>
    </row>
    <row r="17" spans="2:10" x14ac:dyDescent="0.3">
      <c r="I17" s="133">
        <f>SUM(I14:I16)</f>
        <v>0</v>
      </c>
    </row>
    <row r="18" spans="2:10" x14ac:dyDescent="0.3">
      <c r="I18" s="70"/>
    </row>
    <row r="19" spans="2:10" ht="37.799999999999997" customHeight="1" x14ac:dyDescent="0.3">
      <c r="B19" s="232" t="s">
        <v>163</v>
      </c>
      <c r="C19" s="222" t="s">
        <v>184</v>
      </c>
      <c r="D19" s="223"/>
      <c r="E19" s="224"/>
      <c r="F19" s="213" t="s">
        <v>170</v>
      </c>
      <c r="G19" s="2" t="s">
        <v>119</v>
      </c>
      <c r="H19" s="2" t="s">
        <v>121</v>
      </c>
      <c r="I19" s="3" t="s">
        <v>120</v>
      </c>
      <c r="J19" s="203" t="s">
        <v>210</v>
      </c>
    </row>
    <row r="20" spans="2:10" ht="27" customHeight="1" x14ac:dyDescent="0.3">
      <c r="B20" s="233"/>
      <c r="C20" s="225"/>
      <c r="D20" s="226"/>
      <c r="E20" s="227"/>
      <c r="F20" s="214"/>
      <c r="G20" s="4" t="s">
        <v>106</v>
      </c>
      <c r="H20" s="4" t="s">
        <v>107</v>
      </c>
      <c r="I20" s="4" t="s">
        <v>108</v>
      </c>
      <c r="J20" s="204"/>
    </row>
    <row r="21" spans="2:10" x14ac:dyDescent="0.3">
      <c r="B21" s="9" t="s">
        <v>207</v>
      </c>
      <c r="C21" s="215"/>
      <c r="D21" s="215"/>
      <c r="E21" s="215"/>
      <c r="F21" s="6"/>
      <c r="G21" s="7"/>
      <c r="H21" s="130"/>
      <c r="I21" s="131">
        <f t="shared" ref="I21:I23" si="2">G21*H21</f>
        <v>0</v>
      </c>
      <c r="J21" s="117"/>
    </row>
    <row r="22" spans="2:10" x14ac:dyDescent="0.3">
      <c r="B22" s="9" t="s">
        <v>208</v>
      </c>
      <c r="C22" s="215"/>
      <c r="D22" s="215"/>
      <c r="E22" s="215"/>
      <c r="F22" s="6"/>
      <c r="G22" s="7"/>
      <c r="H22" s="134"/>
      <c r="I22" s="131">
        <f t="shared" si="2"/>
        <v>0</v>
      </c>
      <c r="J22" s="117"/>
    </row>
    <row r="23" spans="2:10" x14ac:dyDescent="0.3">
      <c r="B23" s="9" t="s">
        <v>209</v>
      </c>
      <c r="C23" s="215"/>
      <c r="D23" s="215"/>
      <c r="E23" s="215"/>
      <c r="F23" s="6"/>
      <c r="G23" s="7"/>
      <c r="H23" s="134"/>
      <c r="I23" s="131">
        <f t="shared" si="2"/>
        <v>0</v>
      </c>
      <c r="J23" s="117"/>
    </row>
    <row r="24" spans="2:10" x14ac:dyDescent="0.3">
      <c r="I24" s="133">
        <f t="shared" ref="I24" si="3">SUM(I21:I23)</f>
        <v>0</v>
      </c>
    </row>
    <row r="25" spans="2:10" x14ac:dyDescent="0.3">
      <c r="G25" s="70"/>
      <c r="H25" s="70"/>
      <c r="I25" s="70"/>
      <c r="J25" s="70"/>
    </row>
    <row r="26" spans="2:10" ht="29.4" customHeight="1" x14ac:dyDescent="0.3">
      <c r="B26" s="228" t="s">
        <v>164</v>
      </c>
      <c r="C26" s="222" t="s">
        <v>184</v>
      </c>
      <c r="D26" s="223"/>
      <c r="E26" s="224"/>
      <c r="F26" s="213" t="s">
        <v>170</v>
      </c>
      <c r="G26" s="2" t="s">
        <v>119</v>
      </c>
      <c r="H26" s="2" t="s">
        <v>121</v>
      </c>
      <c r="I26" s="3" t="s">
        <v>120</v>
      </c>
      <c r="J26" s="203" t="s">
        <v>210</v>
      </c>
    </row>
    <row r="27" spans="2:10" ht="32.25" customHeight="1" x14ac:dyDescent="0.3">
      <c r="B27" s="229"/>
      <c r="C27" s="225"/>
      <c r="D27" s="226"/>
      <c r="E27" s="227"/>
      <c r="F27" s="214"/>
      <c r="G27" s="4" t="s">
        <v>106</v>
      </c>
      <c r="H27" s="4" t="s">
        <v>107</v>
      </c>
      <c r="I27" s="4" t="s">
        <v>108</v>
      </c>
      <c r="J27" s="204"/>
    </row>
    <row r="28" spans="2:10" x14ac:dyDescent="0.3">
      <c r="B28" s="9" t="s">
        <v>207</v>
      </c>
      <c r="C28" s="215"/>
      <c r="D28" s="215"/>
      <c r="E28" s="215"/>
      <c r="F28" s="6"/>
      <c r="G28" s="7"/>
      <c r="H28" s="130"/>
      <c r="I28" s="131">
        <f t="shared" ref="I28:I30" si="4">G28*H28</f>
        <v>0</v>
      </c>
      <c r="J28" s="117"/>
    </row>
    <row r="29" spans="2:10" x14ac:dyDescent="0.3">
      <c r="B29" s="9" t="s">
        <v>208</v>
      </c>
      <c r="C29" s="215"/>
      <c r="D29" s="215"/>
      <c r="E29" s="215"/>
      <c r="F29" s="6"/>
      <c r="G29" s="7"/>
      <c r="H29" s="134"/>
      <c r="I29" s="131">
        <f t="shared" si="4"/>
        <v>0</v>
      </c>
      <c r="J29" s="117"/>
    </row>
    <row r="30" spans="2:10" x14ac:dyDescent="0.3">
      <c r="B30" s="9" t="s">
        <v>209</v>
      </c>
      <c r="C30" s="215"/>
      <c r="D30" s="215"/>
      <c r="E30" s="215"/>
      <c r="F30" s="6"/>
      <c r="G30" s="7"/>
      <c r="H30" s="134"/>
      <c r="I30" s="131">
        <f t="shared" si="4"/>
        <v>0</v>
      </c>
      <c r="J30" s="117"/>
    </row>
    <row r="31" spans="2:10" x14ac:dyDescent="0.3">
      <c r="I31" s="133">
        <f t="shared" ref="I31" si="5">SUM(I28:I30)</f>
        <v>0</v>
      </c>
    </row>
    <row r="32" spans="2:10" x14ac:dyDescent="0.3">
      <c r="J32" s="70"/>
    </row>
    <row r="33" spans="2:10" ht="27.6" customHeight="1" x14ac:dyDescent="0.3">
      <c r="B33" s="228" t="s">
        <v>211</v>
      </c>
      <c r="C33" s="222" t="s">
        <v>184</v>
      </c>
      <c r="D33" s="223"/>
      <c r="E33" s="224"/>
      <c r="F33" s="213" t="s">
        <v>170</v>
      </c>
      <c r="G33" s="2" t="s">
        <v>119</v>
      </c>
      <c r="H33" s="2" t="s">
        <v>121</v>
      </c>
      <c r="I33" s="3" t="s">
        <v>120</v>
      </c>
      <c r="J33" s="203" t="s">
        <v>210</v>
      </c>
    </row>
    <row r="34" spans="2:10" ht="29.25" customHeight="1" x14ac:dyDescent="0.3">
      <c r="B34" s="229"/>
      <c r="C34" s="225"/>
      <c r="D34" s="226"/>
      <c r="E34" s="227"/>
      <c r="F34" s="214"/>
      <c r="G34" s="4" t="s">
        <v>106</v>
      </c>
      <c r="H34" s="4" t="s">
        <v>107</v>
      </c>
      <c r="I34" s="4" t="s">
        <v>108</v>
      </c>
      <c r="J34" s="204"/>
    </row>
    <row r="35" spans="2:10" x14ac:dyDescent="0.3">
      <c r="B35" s="9" t="s">
        <v>207</v>
      </c>
      <c r="C35" s="230"/>
      <c r="D35" s="230"/>
      <c r="E35" s="231"/>
      <c r="F35" s="6"/>
      <c r="G35" s="7"/>
      <c r="H35" s="130"/>
      <c r="I35" s="131">
        <f t="shared" ref="I35:I37" si="6">G35*H35</f>
        <v>0</v>
      </c>
      <c r="J35" s="117"/>
    </row>
    <row r="36" spans="2:10" x14ac:dyDescent="0.3">
      <c r="B36" s="9" t="s">
        <v>208</v>
      </c>
      <c r="C36" s="215"/>
      <c r="D36" s="215"/>
      <c r="E36" s="215"/>
      <c r="F36" s="6"/>
      <c r="G36" s="7"/>
      <c r="H36" s="134"/>
      <c r="I36" s="131">
        <f t="shared" si="6"/>
        <v>0</v>
      </c>
      <c r="J36" s="117"/>
    </row>
    <row r="37" spans="2:10" x14ac:dyDescent="0.3">
      <c r="B37" s="9" t="s">
        <v>209</v>
      </c>
      <c r="C37" s="215"/>
      <c r="D37" s="215"/>
      <c r="E37" s="215"/>
      <c r="F37" s="6"/>
      <c r="G37" s="7"/>
      <c r="H37" s="134"/>
      <c r="I37" s="131">
        <f t="shared" si="6"/>
        <v>0</v>
      </c>
      <c r="J37" s="117"/>
    </row>
    <row r="38" spans="2:10" x14ac:dyDescent="0.3">
      <c r="I38" s="133">
        <f t="shared" ref="I38" si="7">SUM(I35:I37)</f>
        <v>0</v>
      </c>
    </row>
    <row r="39" spans="2:10" x14ac:dyDescent="0.3">
      <c r="J39" s="70"/>
    </row>
    <row r="40" spans="2:10" ht="21.6" customHeight="1" x14ac:dyDescent="0.3">
      <c r="B40" s="228" t="s">
        <v>186</v>
      </c>
      <c r="C40" s="222" t="s">
        <v>184</v>
      </c>
      <c r="D40" s="223"/>
      <c r="E40" s="224"/>
      <c r="F40" s="74" t="s">
        <v>170</v>
      </c>
      <c r="G40" s="2" t="s">
        <v>119</v>
      </c>
      <c r="H40" s="2" t="s">
        <v>121</v>
      </c>
      <c r="I40" s="3" t="s">
        <v>120</v>
      </c>
      <c r="J40" s="203" t="s">
        <v>210</v>
      </c>
    </row>
    <row r="41" spans="2:10" x14ac:dyDescent="0.3">
      <c r="B41" s="229"/>
      <c r="C41" s="225"/>
      <c r="D41" s="226"/>
      <c r="E41" s="227"/>
      <c r="F41" s="114"/>
      <c r="G41" s="4" t="s">
        <v>106</v>
      </c>
      <c r="H41" s="4" t="s">
        <v>107</v>
      </c>
      <c r="I41" s="4" t="s">
        <v>108</v>
      </c>
      <c r="J41" s="204"/>
    </row>
    <row r="42" spans="2:10" x14ac:dyDescent="0.3">
      <c r="B42" s="9" t="s">
        <v>207</v>
      </c>
      <c r="C42" s="221"/>
      <c r="D42" s="221"/>
      <c r="E42" s="221"/>
      <c r="F42" s="6"/>
      <c r="G42" s="7"/>
      <c r="H42" s="130"/>
      <c r="I42" s="131">
        <f t="shared" ref="I42:I44" si="8">G42*H42</f>
        <v>0</v>
      </c>
      <c r="J42" s="117"/>
    </row>
    <row r="43" spans="2:10" x14ac:dyDescent="0.3">
      <c r="B43" s="9" t="s">
        <v>208</v>
      </c>
      <c r="C43" s="221"/>
      <c r="D43" s="221"/>
      <c r="E43" s="221"/>
      <c r="F43" s="6"/>
      <c r="G43" s="7"/>
      <c r="H43" s="134"/>
      <c r="I43" s="131">
        <f t="shared" si="8"/>
        <v>0</v>
      </c>
      <c r="J43" s="117"/>
    </row>
    <row r="44" spans="2:10" x14ac:dyDescent="0.3">
      <c r="B44" s="9" t="s">
        <v>209</v>
      </c>
      <c r="C44" s="221"/>
      <c r="D44" s="221"/>
      <c r="E44" s="221"/>
      <c r="F44" s="6"/>
      <c r="G44" s="7"/>
      <c r="H44" s="134"/>
      <c r="I44" s="131">
        <f t="shared" si="8"/>
        <v>0</v>
      </c>
      <c r="J44" s="117"/>
    </row>
    <row r="45" spans="2:10" x14ac:dyDescent="0.3">
      <c r="I45" s="133">
        <f t="shared" ref="I45" si="9">SUM(I42:I44)</f>
        <v>0</v>
      </c>
    </row>
    <row r="46" spans="2:10" x14ac:dyDescent="0.3">
      <c r="I46" s="133"/>
    </row>
    <row r="47" spans="2:10" ht="36" customHeight="1" x14ac:dyDescent="0.3">
      <c r="B47" s="201" t="s">
        <v>167</v>
      </c>
      <c r="C47" s="199"/>
      <c r="D47" s="199"/>
      <c r="E47" s="199"/>
      <c r="F47" s="199"/>
      <c r="G47" s="199"/>
      <c r="H47" s="200"/>
      <c r="I47" s="132">
        <f>ROUND(I3*0.07,2)</f>
        <v>0.14000000000000001</v>
      </c>
      <c r="J47" s="70"/>
    </row>
    <row r="48" spans="2:10" ht="15.6" x14ac:dyDescent="0.3">
      <c r="B48" s="31"/>
    </row>
    <row r="49" spans="2:10" x14ac:dyDescent="0.3">
      <c r="B49" s="198" t="s">
        <v>214</v>
      </c>
      <c r="C49" s="199"/>
      <c r="D49" s="199"/>
      <c r="E49" s="199"/>
      <c r="F49" s="199"/>
      <c r="G49" s="199"/>
      <c r="H49" s="200"/>
      <c r="I49" s="132">
        <f>I47+I3</f>
        <v>2.14</v>
      </c>
    </row>
    <row r="51" spans="2:10" x14ac:dyDescent="0.3">
      <c r="B51" t="s">
        <v>202</v>
      </c>
    </row>
    <row r="53" spans="2:10" x14ac:dyDescent="0.3">
      <c r="B53" t="s">
        <v>203</v>
      </c>
    </row>
    <row r="54" spans="2:10" ht="116.4" customHeight="1" x14ac:dyDescent="0.3">
      <c r="B54" s="205" t="s">
        <v>204</v>
      </c>
      <c r="C54" s="205"/>
      <c r="D54" s="205"/>
      <c r="E54" s="205"/>
      <c r="F54" s="205"/>
      <c r="G54" s="205"/>
      <c r="H54" s="205"/>
      <c r="I54" s="205"/>
      <c r="J54" s="205"/>
    </row>
    <row r="56" spans="2:10" x14ac:dyDescent="0.3">
      <c r="B56" t="s">
        <v>205</v>
      </c>
    </row>
    <row r="57" spans="2:10" ht="59.4" customHeight="1" x14ac:dyDescent="0.3">
      <c r="B57" s="205" t="s">
        <v>206</v>
      </c>
      <c r="C57" s="205"/>
      <c r="D57" s="205"/>
      <c r="E57" s="205"/>
      <c r="F57" s="205"/>
      <c r="G57" s="205"/>
      <c r="H57" s="205"/>
      <c r="I57" s="205"/>
      <c r="J57" s="205"/>
    </row>
  </sheetData>
  <mergeCells count="46">
    <mergeCell ref="F33:F34"/>
    <mergeCell ref="B19:B20"/>
    <mergeCell ref="C19:E20"/>
    <mergeCell ref="C21:E21"/>
    <mergeCell ref="C22:E22"/>
    <mergeCell ref="B40:B41"/>
    <mergeCell ref="C40:E41"/>
    <mergeCell ref="C44:E44"/>
    <mergeCell ref="B26:B27"/>
    <mergeCell ref="B33:B34"/>
    <mergeCell ref="C33:E34"/>
    <mergeCell ref="C35:E35"/>
    <mergeCell ref="C36:E36"/>
    <mergeCell ref="C37:E37"/>
    <mergeCell ref="B54:J54"/>
    <mergeCell ref="B57:J57"/>
    <mergeCell ref="J5:J6"/>
    <mergeCell ref="B12:B13"/>
    <mergeCell ref="C12:E13"/>
    <mergeCell ref="F12:F13"/>
    <mergeCell ref="J12:J13"/>
    <mergeCell ref="J26:J27"/>
    <mergeCell ref="J19:J20"/>
    <mergeCell ref="J33:J34"/>
    <mergeCell ref="F19:F20"/>
    <mergeCell ref="C16:E16"/>
    <mergeCell ref="C14:E14"/>
    <mergeCell ref="C15:E15"/>
    <mergeCell ref="B5:B6"/>
    <mergeCell ref="C5:C6"/>
    <mergeCell ref="B3:H3"/>
    <mergeCell ref="B47:H47"/>
    <mergeCell ref="B49:H49"/>
    <mergeCell ref="E1:I1"/>
    <mergeCell ref="J40:J41"/>
    <mergeCell ref="D5:D6"/>
    <mergeCell ref="E5:E6"/>
    <mergeCell ref="F5:F6"/>
    <mergeCell ref="C43:E43"/>
    <mergeCell ref="C42:E42"/>
    <mergeCell ref="F26:F27"/>
    <mergeCell ref="C23:E23"/>
    <mergeCell ref="C26:E27"/>
    <mergeCell ref="C30:E30"/>
    <mergeCell ref="C28:E28"/>
    <mergeCell ref="C29:E29"/>
  </mergeCells>
  <dataValidations count="2">
    <dataValidation type="list" allowBlank="1" showInputMessage="1" showErrorMessage="1" sqref="D7:D9" xr:uid="{24AEF708-7363-4386-AC1A-69018072026C}">
      <formula1>$M$3:$M$5</formula1>
    </dataValidation>
    <dataValidation type="list" allowBlank="1" showInputMessage="1" showErrorMessage="1" sqref="E7:E9" xr:uid="{55AC4085-82BB-4FF5-87F9-E3D041D225C6}">
      <formula1>$P$5:$P$6</formula1>
    </dataValidation>
  </dataValidations>
  <printOptions horizontalCentered="1" verticalCentered="1"/>
  <pageMargins left="0" right="0" top="0.15748031496062992" bottom="0.15748031496062992" header="0.31496062992125984" footer="0.31496062992125984"/>
  <pageSetup paperSize="9" scale="72" orientation="landscape" verticalDpi="0" r:id="rId1"/>
  <rowBreaks count="2" manualBreakCount="2">
    <brk id="10" max="9" man="1"/>
    <brk id="49" max="9" man="1"/>
  </rowBreaks>
  <colBreaks count="1" manualBreakCount="1">
    <brk id="10" max="1048575"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96549-886A-4D72-8BDE-8709CE2FBC9B}">
  <dimension ref="A1:P57"/>
  <sheetViews>
    <sheetView topLeftCell="A6" zoomScale="107" zoomScaleNormal="107" workbookViewId="0">
      <selection activeCell="C9" sqref="C9"/>
    </sheetView>
  </sheetViews>
  <sheetFormatPr defaultRowHeight="14.4" x14ac:dyDescent="0.3"/>
  <cols>
    <col min="2" max="2" width="23.6640625" customWidth="1"/>
    <col min="3" max="3" width="17.33203125" customWidth="1"/>
    <col min="4" max="5" width="17.109375" customWidth="1"/>
    <col min="6" max="6" width="18.109375" customWidth="1"/>
    <col min="8" max="8" width="13.6640625" customWidth="1"/>
    <col min="9" max="9" width="14.88671875" customWidth="1"/>
    <col min="10" max="10" width="50" customWidth="1"/>
    <col min="11" max="11" width="29.33203125" customWidth="1"/>
    <col min="12" max="12" width="30.44140625" customWidth="1"/>
    <col min="13" max="13" width="32.44140625" customWidth="1"/>
    <col min="16" max="16" width="22.33203125" customWidth="1"/>
  </cols>
  <sheetData>
    <row r="1" spans="1:16" x14ac:dyDescent="0.3">
      <c r="B1" s="97" t="s">
        <v>213</v>
      </c>
      <c r="E1" s="202">
        <f>Sumár_Summary!C5</f>
        <v>0</v>
      </c>
      <c r="F1" s="202"/>
      <c r="G1" s="202"/>
      <c r="H1" s="202"/>
      <c r="I1" s="202"/>
    </row>
    <row r="3" spans="1:16" ht="31.2" customHeight="1" x14ac:dyDescent="0.3">
      <c r="B3" s="198" t="s">
        <v>212</v>
      </c>
      <c r="C3" s="199"/>
      <c r="D3" s="199"/>
      <c r="E3" s="199"/>
      <c r="F3" s="199"/>
      <c r="G3" s="199"/>
      <c r="H3" s="200"/>
      <c r="I3" s="132">
        <f>I10+I17+I24+I31+I38+I45</f>
        <v>0</v>
      </c>
      <c r="K3" s="32"/>
    </row>
    <row r="4" spans="1:16" ht="15.6" x14ac:dyDescent="0.3">
      <c r="B4" s="31"/>
      <c r="I4" s="70"/>
      <c r="K4" s="32"/>
    </row>
    <row r="5" spans="1:16" s="1" customFormat="1" ht="61.8" customHeight="1" x14ac:dyDescent="0.3">
      <c r="B5" s="216" t="s">
        <v>161</v>
      </c>
      <c r="C5" s="217" t="s">
        <v>168</v>
      </c>
      <c r="D5" s="219" t="s">
        <v>169</v>
      </c>
      <c r="E5" s="219" t="s">
        <v>185</v>
      </c>
      <c r="F5" s="213" t="s">
        <v>170</v>
      </c>
      <c r="G5" s="65" t="s">
        <v>171</v>
      </c>
      <c r="H5" s="2" t="s">
        <v>172</v>
      </c>
      <c r="I5" s="68" t="s">
        <v>173</v>
      </c>
      <c r="J5" s="203" t="s">
        <v>174</v>
      </c>
      <c r="M5" t="s">
        <v>175</v>
      </c>
      <c r="P5" s="118" t="s">
        <v>176</v>
      </c>
    </row>
    <row r="6" spans="1:16" s="1" customFormat="1" ht="46.8" customHeight="1" x14ac:dyDescent="0.3">
      <c r="A6" s="1" t="s">
        <v>177</v>
      </c>
      <c r="B6" s="216"/>
      <c r="C6" s="218"/>
      <c r="D6" s="220"/>
      <c r="E6" s="220"/>
      <c r="F6" s="214"/>
      <c r="G6" s="66" t="s">
        <v>106</v>
      </c>
      <c r="H6" s="4" t="s">
        <v>107</v>
      </c>
      <c r="I6" s="69" t="s">
        <v>108</v>
      </c>
      <c r="J6" s="204"/>
      <c r="M6" t="s">
        <v>178</v>
      </c>
      <c r="P6" s="118" t="s">
        <v>179</v>
      </c>
    </row>
    <row r="7" spans="1:16" s="5" customFormat="1" ht="110.4" customHeight="1" x14ac:dyDescent="0.3">
      <c r="A7" s="1"/>
      <c r="B7" s="116" t="s">
        <v>180</v>
      </c>
      <c r="C7" s="116"/>
      <c r="D7" s="115" t="s">
        <v>175</v>
      </c>
      <c r="E7" s="119" t="s">
        <v>179</v>
      </c>
      <c r="F7" s="119" t="str">
        <f>IF(E7="1.hodinová sadzba (SCO) */
1.unit cost (SCO )*", "hodina/hour", "hodina alebo mesiac/hour or month")</f>
        <v>hodina alebo mesiac/hour or month</v>
      </c>
      <c r="G7" s="67"/>
      <c r="H7" s="130"/>
      <c r="I7" s="131">
        <f>G7*H7</f>
        <v>0</v>
      </c>
      <c r="J7" s="120" t="s">
        <v>181</v>
      </c>
    </row>
    <row r="8" spans="1:16" s="5" customFormat="1" ht="110.4" customHeight="1" x14ac:dyDescent="0.3">
      <c r="A8" s="1"/>
      <c r="B8" s="116" t="s">
        <v>182</v>
      </c>
      <c r="C8" s="116"/>
      <c r="D8" s="115" t="s">
        <v>118</v>
      </c>
      <c r="E8" s="119" t="s">
        <v>176</v>
      </c>
      <c r="F8" s="119" t="str">
        <f>IF(E8="1.hodinová sadzba (SCO) */
1.unit cost (SCO )*", "hodina/hour", "hodina alebo mesiac/hour or month")</f>
        <v>hodina/hour</v>
      </c>
      <c r="G8" s="67"/>
      <c r="H8" s="130"/>
      <c r="I8" s="131">
        <f t="shared" ref="I8:I9" si="0">G8*H8</f>
        <v>0</v>
      </c>
      <c r="J8" s="120" t="s">
        <v>181</v>
      </c>
    </row>
    <row r="9" spans="1:16" s="5" customFormat="1" ht="110.4" customHeight="1" x14ac:dyDescent="0.3">
      <c r="A9" s="1"/>
      <c r="B9" s="135" t="s">
        <v>183</v>
      </c>
      <c r="C9" s="135"/>
      <c r="D9" s="136" t="s">
        <v>117</v>
      </c>
      <c r="E9" s="119" t="s">
        <v>176</v>
      </c>
      <c r="F9" s="119" t="str">
        <f>IF(E9="1.hodinová sadzba (SCO) */
1.unit cost (SCO )*", "hodina/hour", "hodina alebo mesiac/hour or month")</f>
        <v>hodina/hour</v>
      </c>
      <c r="G9" s="67"/>
      <c r="H9" s="130"/>
      <c r="I9" s="131">
        <f t="shared" si="0"/>
        <v>0</v>
      </c>
      <c r="J9" s="120" t="s">
        <v>181</v>
      </c>
    </row>
    <row r="10" spans="1:16" x14ac:dyDescent="0.3">
      <c r="I10" s="133">
        <f>SUM(I7:I9)</f>
        <v>0</v>
      </c>
    </row>
    <row r="12" spans="1:16" ht="50.4" customHeight="1" x14ac:dyDescent="0.3">
      <c r="B12" s="206" t="s">
        <v>162</v>
      </c>
      <c r="C12" s="208" t="s">
        <v>184</v>
      </c>
      <c r="D12" s="209"/>
      <c r="E12" s="210"/>
      <c r="F12" s="213" t="s">
        <v>170</v>
      </c>
      <c r="G12" s="2" t="s">
        <v>119</v>
      </c>
      <c r="H12" s="2" t="s">
        <v>121</v>
      </c>
      <c r="I12" s="3" t="s">
        <v>120</v>
      </c>
      <c r="J12" s="203" t="s">
        <v>210</v>
      </c>
    </row>
    <row r="13" spans="1:16" x14ac:dyDescent="0.3">
      <c r="B13" s="207"/>
      <c r="C13" s="179"/>
      <c r="D13" s="211"/>
      <c r="E13" s="212"/>
      <c r="F13" s="214"/>
      <c r="G13" s="4" t="s">
        <v>106</v>
      </c>
      <c r="H13" s="4" t="s">
        <v>107</v>
      </c>
      <c r="I13" s="4" t="s">
        <v>108</v>
      </c>
      <c r="J13" s="204"/>
    </row>
    <row r="14" spans="1:16" ht="22.2" customHeight="1" x14ac:dyDescent="0.3">
      <c r="B14" s="9" t="s">
        <v>207</v>
      </c>
      <c r="C14" s="215"/>
      <c r="D14" s="215"/>
      <c r="E14" s="215"/>
      <c r="F14" s="9"/>
      <c r="G14" s="6"/>
      <c r="H14" s="130"/>
      <c r="I14" s="131">
        <f t="shared" ref="I14:I16" si="1">G14*H14</f>
        <v>0</v>
      </c>
      <c r="J14" s="117"/>
    </row>
    <row r="15" spans="1:16" x14ac:dyDescent="0.3">
      <c r="B15" s="9" t="s">
        <v>208</v>
      </c>
      <c r="C15" s="215"/>
      <c r="D15" s="215"/>
      <c r="E15" s="215"/>
      <c r="F15" s="9"/>
      <c r="G15" s="6"/>
      <c r="H15" s="134"/>
      <c r="I15" s="131">
        <f t="shared" si="1"/>
        <v>0</v>
      </c>
      <c r="J15" s="117"/>
    </row>
    <row r="16" spans="1:16" x14ac:dyDescent="0.3">
      <c r="B16" s="9" t="s">
        <v>209</v>
      </c>
      <c r="C16" s="215"/>
      <c r="D16" s="215"/>
      <c r="E16" s="215"/>
      <c r="F16" s="9"/>
      <c r="G16" s="6"/>
      <c r="H16" s="134"/>
      <c r="I16" s="131">
        <f t="shared" si="1"/>
        <v>0</v>
      </c>
      <c r="J16" s="117"/>
    </row>
    <row r="17" spans="2:10" x14ac:dyDescent="0.3">
      <c r="I17" s="133">
        <f>SUM(I14:I16)</f>
        <v>0</v>
      </c>
    </row>
    <row r="18" spans="2:10" x14ac:dyDescent="0.3">
      <c r="I18" s="70"/>
    </row>
    <row r="19" spans="2:10" ht="37.799999999999997" customHeight="1" x14ac:dyDescent="0.3">
      <c r="B19" s="232" t="s">
        <v>163</v>
      </c>
      <c r="C19" s="222" t="s">
        <v>184</v>
      </c>
      <c r="D19" s="223"/>
      <c r="E19" s="224"/>
      <c r="F19" s="213" t="s">
        <v>170</v>
      </c>
      <c r="G19" s="2" t="s">
        <v>119</v>
      </c>
      <c r="H19" s="2" t="s">
        <v>121</v>
      </c>
      <c r="I19" s="3" t="s">
        <v>120</v>
      </c>
      <c r="J19" s="203" t="s">
        <v>210</v>
      </c>
    </row>
    <row r="20" spans="2:10" ht="27" customHeight="1" x14ac:dyDescent="0.3">
      <c r="B20" s="233"/>
      <c r="C20" s="225"/>
      <c r="D20" s="226"/>
      <c r="E20" s="227"/>
      <c r="F20" s="214"/>
      <c r="G20" s="4" t="s">
        <v>106</v>
      </c>
      <c r="H20" s="4" t="s">
        <v>107</v>
      </c>
      <c r="I20" s="4" t="s">
        <v>108</v>
      </c>
      <c r="J20" s="204"/>
    </row>
    <row r="21" spans="2:10" x14ac:dyDescent="0.3">
      <c r="B21" s="9" t="s">
        <v>207</v>
      </c>
      <c r="C21" s="215"/>
      <c r="D21" s="215"/>
      <c r="E21" s="215"/>
      <c r="F21" s="6"/>
      <c r="G21" s="7"/>
      <c r="H21" s="130"/>
      <c r="I21" s="131">
        <f t="shared" ref="I21:I23" si="2">G21*H21</f>
        <v>0</v>
      </c>
      <c r="J21" s="117"/>
    </row>
    <row r="22" spans="2:10" x14ac:dyDescent="0.3">
      <c r="B22" s="9" t="s">
        <v>208</v>
      </c>
      <c r="C22" s="215"/>
      <c r="D22" s="215"/>
      <c r="E22" s="215"/>
      <c r="F22" s="6"/>
      <c r="G22" s="7"/>
      <c r="H22" s="134"/>
      <c r="I22" s="131">
        <f t="shared" si="2"/>
        <v>0</v>
      </c>
      <c r="J22" s="117"/>
    </row>
    <row r="23" spans="2:10" x14ac:dyDescent="0.3">
      <c r="B23" s="9" t="s">
        <v>209</v>
      </c>
      <c r="C23" s="215"/>
      <c r="D23" s="215"/>
      <c r="E23" s="215"/>
      <c r="F23" s="6"/>
      <c r="G23" s="7"/>
      <c r="H23" s="134"/>
      <c r="I23" s="131">
        <f t="shared" si="2"/>
        <v>0</v>
      </c>
      <c r="J23" s="117"/>
    </row>
    <row r="24" spans="2:10" x14ac:dyDescent="0.3">
      <c r="I24" s="133">
        <f t="shared" ref="I24" si="3">SUM(I21:I23)</f>
        <v>0</v>
      </c>
    </row>
    <row r="25" spans="2:10" x14ac:dyDescent="0.3">
      <c r="G25" s="70"/>
      <c r="H25" s="70"/>
      <c r="I25" s="70"/>
      <c r="J25" s="70"/>
    </row>
    <row r="26" spans="2:10" ht="29.4" customHeight="1" x14ac:dyDescent="0.3">
      <c r="B26" s="228" t="s">
        <v>164</v>
      </c>
      <c r="C26" s="222" t="s">
        <v>184</v>
      </c>
      <c r="D26" s="223"/>
      <c r="E26" s="224"/>
      <c r="F26" s="213" t="s">
        <v>170</v>
      </c>
      <c r="G26" s="2" t="s">
        <v>119</v>
      </c>
      <c r="H26" s="2" t="s">
        <v>121</v>
      </c>
      <c r="I26" s="3" t="s">
        <v>120</v>
      </c>
      <c r="J26" s="203" t="s">
        <v>210</v>
      </c>
    </row>
    <row r="27" spans="2:10" ht="32.25" customHeight="1" x14ac:dyDescent="0.3">
      <c r="B27" s="229"/>
      <c r="C27" s="225"/>
      <c r="D27" s="226"/>
      <c r="E27" s="227"/>
      <c r="F27" s="214"/>
      <c r="G27" s="4" t="s">
        <v>106</v>
      </c>
      <c r="H27" s="4" t="s">
        <v>107</v>
      </c>
      <c r="I27" s="4" t="s">
        <v>108</v>
      </c>
      <c r="J27" s="204"/>
    </row>
    <row r="28" spans="2:10" x14ac:dyDescent="0.3">
      <c r="B28" s="9" t="s">
        <v>207</v>
      </c>
      <c r="C28" s="215"/>
      <c r="D28" s="215"/>
      <c r="E28" s="215"/>
      <c r="F28" s="6"/>
      <c r="G28" s="7"/>
      <c r="H28" s="130"/>
      <c r="I28" s="131">
        <f t="shared" ref="I28:I30" si="4">G28*H28</f>
        <v>0</v>
      </c>
      <c r="J28" s="117"/>
    </row>
    <row r="29" spans="2:10" x14ac:dyDescent="0.3">
      <c r="B29" s="9" t="s">
        <v>208</v>
      </c>
      <c r="C29" s="215"/>
      <c r="D29" s="215"/>
      <c r="E29" s="215"/>
      <c r="F29" s="6"/>
      <c r="G29" s="7"/>
      <c r="H29" s="134"/>
      <c r="I29" s="131">
        <f t="shared" si="4"/>
        <v>0</v>
      </c>
      <c r="J29" s="117"/>
    </row>
    <row r="30" spans="2:10" x14ac:dyDescent="0.3">
      <c r="B30" s="9" t="s">
        <v>209</v>
      </c>
      <c r="C30" s="215"/>
      <c r="D30" s="215"/>
      <c r="E30" s="215"/>
      <c r="F30" s="6"/>
      <c r="G30" s="7"/>
      <c r="H30" s="134"/>
      <c r="I30" s="131">
        <f t="shared" si="4"/>
        <v>0</v>
      </c>
      <c r="J30" s="117"/>
    </row>
    <row r="31" spans="2:10" x14ac:dyDescent="0.3">
      <c r="I31" s="133">
        <f t="shared" ref="I31" si="5">SUM(I28:I30)</f>
        <v>0</v>
      </c>
    </row>
    <row r="32" spans="2:10" x14ac:dyDescent="0.3">
      <c r="J32" s="70"/>
    </row>
    <row r="33" spans="2:10" ht="27.6" customHeight="1" x14ac:dyDescent="0.3">
      <c r="B33" s="228" t="s">
        <v>211</v>
      </c>
      <c r="C33" s="222" t="s">
        <v>184</v>
      </c>
      <c r="D33" s="223"/>
      <c r="E33" s="224"/>
      <c r="F33" s="213" t="s">
        <v>170</v>
      </c>
      <c r="G33" s="2" t="s">
        <v>119</v>
      </c>
      <c r="H33" s="2" t="s">
        <v>121</v>
      </c>
      <c r="I33" s="3" t="s">
        <v>120</v>
      </c>
      <c r="J33" s="203" t="s">
        <v>210</v>
      </c>
    </row>
    <row r="34" spans="2:10" ht="29.25" customHeight="1" x14ac:dyDescent="0.3">
      <c r="B34" s="229"/>
      <c r="C34" s="225"/>
      <c r="D34" s="226"/>
      <c r="E34" s="227"/>
      <c r="F34" s="214"/>
      <c r="G34" s="4" t="s">
        <v>106</v>
      </c>
      <c r="H34" s="4" t="s">
        <v>107</v>
      </c>
      <c r="I34" s="4" t="s">
        <v>108</v>
      </c>
      <c r="J34" s="204"/>
    </row>
    <row r="35" spans="2:10" x14ac:dyDescent="0.3">
      <c r="B35" s="9" t="s">
        <v>207</v>
      </c>
      <c r="C35" s="230"/>
      <c r="D35" s="230"/>
      <c r="E35" s="231"/>
      <c r="F35" s="6"/>
      <c r="G35" s="7"/>
      <c r="H35" s="130"/>
      <c r="I35" s="131">
        <f t="shared" ref="I35:I37" si="6">G35*H35</f>
        <v>0</v>
      </c>
      <c r="J35" s="117"/>
    </row>
    <row r="36" spans="2:10" x14ac:dyDescent="0.3">
      <c r="B36" s="9" t="s">
        <v>208</v>
      </c>
      <c r="C36" s="215"/>
      <c r="D36" s="215"/>
      <c r="E36" s="215"/>
      <c r="F36" s="6"/>
      <c r="G36" s="7"/>
      <c r="H36" s="134"/>
      <c r="I36" s="131">
        <f t="shared" si="6"/>
        <v>0</v>
      </c>
      <c r="J36" s="117"/>
    </row>
    <row r="37" spans="2:10" x14ac:dyDescent="0.3">
      <c r="B37" s="9" t="s">
        <v>209</v>
      </c>
      <c r="C37" s="215"/>
      <c r="D37" s="215"/>
      <c r="E37" s="215"/>
      <c r="F37" s="6"/>
      <c r="G37" s="7"/>
      <c r="H37" s="134"/>
      <c r="I37" s="131">
        <f t="shared" si="6"/>
        <v>0</v>
      </c>
      <c r="J37" s="117"/>
    </row>
    <row r="38" spans="2:10" x14ac:dyDescent="0.3">
      <c r="I38" s="133">
        <f t="shared" ref="I38" si="7">SUM(I35:I37)</f>
        <v>0</v>
      </c>
    </row>
    <row r="39" spans="2:10" x14ac:dyDescent="0.3">
      <c r="J39" s="70"/>
    </row>
    <row r="40" spans="2:10" ht="21.6" customHeight="1" x14ac:dyDescent="0.3">
      <c r="B40" s="228" t="s">
        <v>186</v>
      </c>
      <c r="C40" s="222" t="s">
        <v>184</v>
      </c>
      <c r="D40" s="223"/>
      <c r="E40" s="224"/>
      <c r="F40" s="74" t="s">
        <v>170</v>
      </c>
      <c r="G40" s="2" t="s">
        <v>119</v>
      </c>
      <c r="H40" s="2" t="s">
        <v>121</v>
      </c>
      <c r="I40" s="3" t="s">
        <v>120</v>
      </c>
      <c r="J40" s="203" t="s">
        <v>210</v>
      </c>
    </row>
    <row r="41" spans="2:10" x14ac:dyDescent="0.3">
      <c r="B41" s="229"/>
      <c r="C41" s="225"/>
      <c r="D41" s="226"/>
      <c r="E41" s="227"/>
      <c r="F41" s="114"/>
      <c r="G41" s="4" t="s">
        <v>106</v>
      </c>
      <c r="H41" s="4" t="s">
        <v>107</v>
      </c>
      <c r="I41" s="4" t="s">
        <v>108</v>
      </c>
      <c r="J41" s="204"/>
    </row>
    <row r="42" spans="2:10" x14ac:dyDescent="0.3">
      <c r="B42" s="9" t="s">
        <v>207</v>
      </c>
      <c r="C42" s="221"/>
      <c r="D42" s="221"/>
      <c r="E42" s="221"/>
      <c r="F42" s="6"/>
      <c r="G42" s="7"/>
      <c r="H42" s="130"/>
      <c r="I42" s="131">
        <f t="shared" ref="I42:I44" si="8">G42*H42</f>
        <v>0</v>
      </c>
      <c r="J42" s="117"/>
    </row>
    <row r="43" spans="2:10" x14ac:dyDescent="0.3">
      <c r="B43" s="9" t="s">
        <v>208</v>
      </c>
      <c r="C43" s="221"/>
      <c r="D43" s="221"/>
      <c r="E43" s="221"/>
      <c r="F43" s="6"/>
      <c r="G43" s="7"/>
      <c r="H43" s="134"/>
      <c r="I43" s="131">
        <f t="shared" si="8"/>
        <v>0</v>
      </c>
      <c r="J43" s="117"/>
    </row>
    <row r="44" spans="2:10" x14ac:dyDescent="0.3">
      <c r="B44" s="9" t="s">
        <v>209</v>
      </c>
      <c r="C44" s="221"/>
      <c r="D44" s="221"/>
      <c r="E44" s="221"/>
      <c r="F44" s="6"/>
      <c r="G44" s="7"/>
      <c r="H44" s="134"/>
      <c r="I44" s="131">
        <f t="shared" si="8"/>
        <v>0</v>
      </c>
      <c r="J44" s="117"/>
    </row>
    <row r="45" spans="2:10" x14ac:dyDescent="0.3">
      <c r="I45" s="133">
        <f t="shared" ref="I45" si="9">SUM(I42:I44)</f>
        <v>0</v>
      </c>
    </row>
    <row r="46" spans="2:10" x14ac:dyDescent="0.3">
      <c r="I46" s="133"/>
    </row>
    <row r="47" spans="2:10" ht="36" customHeight="1" x14ac:dyDescent="0.3">
      <c r="B47" s="201" t="s">
        <v>167</v>
      </c>
      <c r="C47" s="199"/>
      <c r="D47" s="199"/>
      <c r="E47" s="199"/>
      <c r="F47" s="199"/>
      <c r="G47" s="199"/>
      <c r="H47" s="200"/>
      <c r="I47" s="132">
        <f>ROUND(I3*0.07,2)</f>
        <v>0</v>
      </c>
      <c r="J47" s="70"/>
    </row>
    <row r="49" spans="2:10" x14ac:dyDescent="0.3">
      <c r="B49" s="198" t="s">
        <v>215</v>
      </c>
      <c r="C49" s="199"/>
      <c r="D49" s="199"/>
      <c r="E49" s="199"/>
      <c r="F49" s="199"/>
      <c r="G49" s="199"/>
      <c r="H49" s="200"/>
      <c r="I49" s="132">
        <f>I47+I3</f>
        <v>0</v>
      </c>
    </row>
    <row r="51" spans="2:10" x14ac:dyDescent="0.3">
      <c r="B51" t="s">
        <v>202</v>
      </c>
    </row>
    <row r="53" spans="2:10" x14ac:dyDescent="0.3">
      <c r="B53" t="s">
        <v>203</v>
      </c>
    </row>
    <row r="54" spans="2:10" ht="116.4" customHeight="1" x14ac:dyDescent="0.3">
      <c r="B54" s="205" t="s">
        <v>204</v>
      </c>
      <c r="C54" s="205"/>
      <c r="D54" s="205"/>
      <c r="E54" s="205"/>
      <c r="F54" s="205"/>
      <c r="G54" s="205"/>
      <c r="H54" s="205"/>
      <c r="I54" s="205"/>
      <c r="J54" s="205"/>
    </row>
    <row r="56" spans="2:10" x14ac:dyDescent="0.3">
      <c r="B56" t="s">
        <v>205</v>
      </c>
    </row>
    <row r="57" spans="2:10" ht="59.4" customHeight="1" x14ac:dyDescent="0.3">
      <c r="B57" s="205" t="s">
        <v>206</v>
      </c>
      <c r="C57" s="205"/>
      <c r="D57" s="205"/>
      <c r="E57" s="205"/>
      <c r="F57" s="205"/>
      <c r="G57" s="205"/>
      <c r="H57" s="205"/>
      <c r="I57" s="205"/>
      <c r="J57" s="205"/>
    </row>
  </sheetData>
  <mergeCells count="46">
    <mergeCell ref="E1:I1"/>
    <mergeCell ref="B3:H3"/>
    <mergeCell ref="B5:B6"/>
    <mergeCell ref="C5:C6"/>
    <mergeCell ref="D5:D6"/>
    <mergeCell ref="E5:E6"/>
    <mergeCell ref="F5:F6"/>
    <mergeCell ref="J19:J20"/>
    <mergeCell ref="J5:J6"/>
    <mergeCell ref="B12:B13"/>
    <mergeCell ref="C12:E13"/>
    <mergeCell ref="F12:F13"/>
    <mergeCell ref="J12:J13"/>
    <mergeCell ref="C14:E14"/>
    <mergeCell ref="C15:E15"/>
    <mergeCell ref="C16:E16"/>
    <mergeCell ref="B19:B20"/>
    <mergeCell ref="C19:E20"/>
    <mergeCell ref="F19:F20"/>
    <mergeCell ref="C21:E21"/>
    <mergeCell ref="C22:E22"/>
    <mergeCell ref="C23:E23"/>
    <mergeCell ref="B26:B27"/>
    <mergeCell ref="C26:E27"/>
    <mergeCell ref="J26:J27"/>
    <mergeCell ref="C28:E28"/>
    <mergeCell ref="C29:E29"/>
    <mergeCell ref="C30:E30"/>
    <mergeCell ref="B33:B34"/>
    <mergeCell ref="C33:E34"/>
    <mergeCell ref="F33:F34"/>
    <mergeCell ref="J33:J34"/>
    <mergeCell ref="F26:F27"/>
    <mergeCell ref="B54:J54"/>
    <mergeCell ref="B57:J57"/>
    <mergeCell ref="C35:E35"/>
    <mergeCell ref="C36:E36"/>
    <mergeCell ref="C37:E37"/>
    <mergeCell ref="B40:B41"/>
    <mergeCell ref="C40:E41"/>
    <mergeCell ref="C42:E42"/>
    <mergeCell ref="J40:J41"/>
    <mergeCell ref="C43:E43"/>
    <mergeCell ref="C44:E44"/>
    <mergeCell ref="B47:H47"/>
    <mergeCell ref="B49:H49"/>
  </mergeCells>
  <dataValidations count="2">
    <dataValidation type="list" allowBlank="1" showInputMessage="1" showErrorMessage="1" sqref="E7:E9" xr:uid="{96AA20B0-CBFF-4F8E-BC59-C8B23FACFCCF}">
      <formula1>$P$5:$P$6</formula1>
    </dataValidation>
    <dataValidation type="list" allowBlank="1" showInputMessage="1" showErrorMessage="1" sqref="D7:D9" xr:uid="{FF957698-1103-458A-A474-6185009DE80E}">
      <formula1>$M$3:$M$5</formula1>
    </dataValidation>
  </dataValidations>
  <printOptions horizontalCentered="1" verticalCentered="1"/>
  <pageMargins left="0" right="0" top="0.15748031496062992" bottom="0.15748031496062992" header="0.31496062992125984" footer="0.31496062992125984"/>
  <pageSetup paperSize="9" scale="75" orientation="landscape" verticalDpi="0" r:id="rId1"/>
  <rowBreaks count="2" manualBreakCount="2">
    <brk id="17" max="9" man="1"/>
    <brk id="49" max="9" man="1"/>
  </rowBreaks>
  <colBreaks count="1" manualBreakCount="1">
    <brk id="10" max="1048575" man="1"/>
  </col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AE457-72DF-414E-9652-25AEF6766901}">
  <dimension ref="A1:P58"/>
  <sheetViews>
    <sheetView topLeftCell="A45" zoomScale="107" zoomScaleNormal="107" workbookViewId="0">
      <selection activeCell="G42" sqref="G42:H42"/>
    </sheetView>
  </sheetViews>
  <sheetFormatPr defaultRowHeight="14.4" x14ac:dyDescent="0.3"/>
  <cols>
    <col min="2" max="2" width="23.6640625" customWidth="1"/>
    <col min="3" max="3" width="17.33203125" customWidth="1"/>
    <col min="4" max="5" width="17.109375" customWidth="1"/>
    <col min="6" max="6" width="18.109375" customWidth="1"/>
    <col min="8" max="8" width="13.6640625" customWidth="1"/>
    <col min="9" max="9" width="14.88671875" customWidth="1"/>
    <col min="10" max="10" width="50" customWidth="1"/>
    <col min="11" max="11" width="29.33203125" customWidth="1"/>
    <col min="12" max="12" width="30.44140625" customWidth="1"/>
    <col min="13" max="13" width="32.44140625" customWidth="1"/>
    <col min="16" max="16" width="22.33203125" customWidth="1"/>
  </cols>
  <sheetData>
    <row r="1" spans="1:16" x14ac:dyDescent="0.3">
      <c r="B1" s="97" t="s">
        <v>216</v>
      </c>
      <c r="E1" s="202">
        <f>Sumár_Summary!C6</f>
        <v>0</v>
      </c>
      <c r="F1" s="202"/>
      <c r="G1" s="202"/>
      <c r="H1" s="202"/>
      <c r="I1" s="202"/>
    </row>
    <row r="3" spans="1:16" ht="31.2" customHeight="1" x14ac:dyDescent="0.3">
      <c r="B3" s="198" t="s">
        <v>212</v>
      </c>
      <c r="C3" s="199"/>
      <c r="D3" s="199"/>
      <c r="E3" s="199"/>
      <c r="F3" s="199"/>
      <c r="G3" s="199"/>
      <c r="H3" s="200"/>
      <c r="I3" s="132">
        <f>I10+I17+I24+I31+I38+I45</f>
        <v>0</v>
      </c>
      <c r="K3" s="32"/>
    </row>
    <row r="4" spans="1:16" ht="15.6" x14ac:dyDescent="0.3">
      <c r="B4" s="31"/>
      <c r="I4" s="70"/>
      <c r="K4" s="32"/>
    </row>
    <row r="5" spans="1:16" s="1" customFormat="1" ht="61.8" customHeight="1" x14ac:dyDescent="0.3">
      <c r="B5" s="216" t="s">
        <v>161</v>
      </c>
      <c r="C5" s="217" t="s">
        <v>168</v>
      </c>
      <c r="D5" s="219" t="s">
        <v>169</v>
      </c>
      <c r="E5" s="219" t="s">
        <v>185</v>
      </c>
      <c r="F5" s="213" t="s">
        <v>170</v>
      </c>
      <c r="G5" s="65" t="s">
        <v>171</v>
      </c>
      <c r="H5" s="2" t="s">
        <v>172</v>
      </c>
      <c r="I5" s="68" t="s">
        <v>173</v>
      </c>
      <c r="J5" s="203" t="s">
        <v>174</v>
      </c>
      <c r="M5" t="s">
        <v>175</v>
      </c>
      <c r="P5" s="118" t="s">
        <v>176</v>
      </c>
    </row>
    <row r="6" spans="1:16" s="1" customFormat="1" ht="46.8" customHeight="1" x14ac:dyDescent="0.3">
      <c r="B6" s="216"/>
      <c r="C6" s="218"/>
      <c r="D6" s="220"/>
      <c r="E6" s="220"/>
      <c r="F6" s="214"/>
      <c r="G6" s="66" t="s">
        <v>106</v>
      </c>
      <c r="H6" s="4" t="s">
        <v>107</v>
      </c>
      <c r="I6" s="69" t="s">
        <v>108</v>
      </c>
      <c r="J6" s="204"/>
      <c r="M6" t="s">
        <v>178</v>
      </c>
      <c r="P6" s="118" t="s">
        <v>179</v>
      </c>
    </row>
    <row r="7" spans="1:16" s="5" customFormat="1" ht="110.4" customHeight="1" x14ac:dyDescent="0.3">
      <c r="A7" s="1"/>
      <c r="B7" s="116" t="s">
        <v>180</v>
      </c>
      <c r="C7" s="116"/>
      <c r="D7" s="115" t="s">
        <v>175</v>
      </c>
      <c r="E7" s="119" t="s">
        <v>179</v>
      </c>
      <c r="F7" s="119" t="str">
        <f>IF(E7="1.hodinová sadzba (SCO) */
1.unit cost (SCO )*", "hodina/hour", "hodina alebo mesiac/hour or month")</f>
        <v>hodina alebo mesiac/hour or month</v>
      </c>
      <c r="G7" s="67"/>
      <c r="H7" s="130"/>
      <c r="I7" s="131">
        <f>G7*H7</f>
        <v>0</v>
      </c>
      <c r="J7" s="120" t="s">
        <v>181</v>
      </c>
    </row>
    <row r="8" spans="1:16" s="5" customFormat="1" ht="110.4" customHeight="1" x14ac:dyDescent="0.3">
      <c r="A8" s="1"/>
      <c r="B8" s="116" t="s">
        <v>182</v>
      </c>
      <c r="C8" s="116"/>
      <c r="D8" s="115" t="s">
        <v>118</v>
      </c>
      <c r="E8" s="119" t="s">
        <v>176</v>
      </c>
      <c r="F8" s="119" t="str">
        <f>IF(E8="1.hodinová sadzba (SCO) */
1.unit cost (SCO )*", "hodina/hour", "hodina alebo mesiac/hour or month")</f>
        <v>hodina/hour</v>
      </c>
      <c r="G8" s="67"/>
      <c r="H8" s="130"/>
      <c r="I8" s="131">
        <f t="shared" ref="I8:I9" si="0">G8*H8</f>
        <v>0</v>
      </c>
      <c r="J8" s="120" t="s">
        <v>181</v>
      </c>
    </row>
    <row r="9" spans="1:16" s="5" customFormat="1" ht="110.4" customHeight="1" x14ac:dyDescent="0.3">
      <c r="A9" s="1"/>
      <c r="B9" s="135" t="s">
        <v>183</v>
      </c>
      <c r="C9" s="135"/>
      <c r="D9" s="136" t="s">
        <v>117</v>
      </c>
      <c r="E9" s="119" t="s">
        <v>176</v>
      </c>
      <c r="F9" s="119" t="str">
        <f>IF(E9="1.hodinová sadzba (SCO) */
1.unit cost (SCO )*", "hodina/hour", "hodina alebo mesiac/hour or month")</f>
        <v>hodina/hour</v>
      </c>
      <c r="G9" s="67"/>
      <c r="H9" s="130"/>
      <c r="I9" s="131">
        <f t="shared" si="0"/>
        <v>0</v>
      </c>
      <c r="J9" s="120" t="s">
        <v>181</v>
      </c>
    </row>
    <row r="10" spans="1:16" x14ac:dyDescent="0.3">
      <c r="I10" s="133">
        <f>SUM(I7:I9)</f>
        <v>0</v>
      </c>
    </row>
    <row r="12" spans="1:16" ht="50.4" customHeight="1" x14ac:dyDescent="0.3">
      <c r="B12" s="206" t="s">
        <v>162</v>
      </c>
      <c r="C12" s="208" t="s">
        <v>184</v>
      </c>
      <c r="D12" s="209"/>
      <c r="E12" s="210"/>
      <c r="F12" s="213" t="s">
        <v>170</v>
      </c>
      <c r="G12" s="2" t="s">
        <v>119</v>
      </c>
      <c r="H12" s="2" t="s">
        <v>121</v>
      </c>
      <c r="I12" s="3" t="s">
        <v>120</v>
      </c>
      <c r="J12" s="203" t="s">
        <v>210</v>
      </c>
    </row>
    <row r="13" spans="1:16" x14ac:dyDescent="0.3">
      <c r="B13" s="207"/>
      <c r="C13" s="179"/>
      <c r="D13" s="211"/>
      <c r="E13" s="212"/>
      <c r="F13" s="214"/>
      <c r="G13" s="4" t="s">
        <v>106</v>
      </c>
      <c r="H13" s="4" t="s">
        <v>107</v>
      </c>
      <c r="I13" s="4" t="s">
        <v>108</v>
      </c>
      <c r="J13" s="204"/>
    </row>
    <row r="14" spans="1:16" ht="22.2" customHeight="1" x14ac:dyDescent="0.3">
      <c r="B14" s="9" t="s">
        <v>207</v>
      </c>
      <c r="C14" s="215"/>
      <c r="D14" s="215"/>
      <c r="E14" s="215"/>
      <c r="F14" s="9"/>
      <c r="G14" s="6"/>
      <c r="H14" s="130"/>
      <c r="I14" s="131">
        <f t="shared" ref="I14:I16" si="1">G14*H14</f>
        <v>0</v>
      </c>
      <c r="J14" s="117"/>
    </row>
    <row r="15" spans="1:16" x14ac:dyDescent="0.3">
      <c r="B15" s="9" t="s">
        <v>208</v>
      </c>
      <c r="C15" s="215"/>
      <c r="D15" s="215"/>
      <c r="E15" s="215"/>
      <c r="F15" s="9"/>
      <c r="G15" s="6"/>
      <c r="H15" s="134"/>
      <c r="I15" s="131">
        <f t="shared" si="1"/>
        <v>0</v>
      </c>
      <c r="J15" s="117"/>
    </row>
    <row r="16" spans="1:16" x14ac:dyDescent="0.3">
      <c r="B16" s="9" t="s">
        <v>209</v>
      </c>
      <c r="C16" s="215"/>
      <c r="D16" s="215"/>
      <c r="E16" s="215"/>
      <c r="F16" s="9"/>
      <c r="G16" s="6"/>
      <c r="H16" s="134"/>
      <c r="I16" s="131">
        <f t="shared" si="1"/>
        <v>0</v>
      </c>
      <c r="J16" s="117"/>
    </row>
    <row r="17" spans="2:10" x14ac:dyDescent="0.3">
      <c r="I17" s="133">
        <f>SUM(I14:I16)</f>
        <v>0</v>
      </c>
    </row>
    <row r="18" spans="2:10" x14ac:dyDescent="0.3">
      <c r="I18" s="70"/>
    </row>
    <row r="19" spans="2:10" ht="37.799999999999997" customHeight="1" x14ac:dyDescent="0.3">
      <c r="B19" s="232" t="s">
        <v>163</v>
      </c>
      <c r="C19" s="222" t="s">
        <v>184</v>
      </c>
      <c r="D19" s="223"/>
      <c r="E19" s="224"/>
      <c r="F19" s="213" t="s">
        <v>170</v>
      </c>
      <c r="G19" s="2" t="s">
        <v>119</v>
      </c>
      <c r="H19" s="2" t="s">
        <v>121</v>
      </c>
      <c r="I19" s="3" t="s">
        <v>120</v>
      </c>
      <c r="J19" s="203" t="s">
        <v>210</v>
      </c>
    </row>
    <row r="20" spans="2:10" ht="27" customHeight="1" x14ac:dyDescent="0.3">
      <c r="B20" s="233"/>
      <c r="C20" s="225"/>
      <c r="D20" s="226"/>
      <c r="E20" s="227"/>
      <c r="F20" s="214"/>
      <c r="G20" s="4" t="s">
        <v>106</v>
      </c>
      <c r="H20" s="4" t="s">
        <v>107</v>
      </c>
      <c r="I20" s="4" t="s">
        <v>108</v>
      </c>
      <c r="J20" s="204"/>
    </row>
    <row r="21" spans="2:10" x14ac:dyDescent="0.3">
      <c r="B21" s="9" t="s">
        <v>207</v>
      </c>
      <c r="C21" s="215"/>
      <c r="D21" s="215"/>
      <c r="E21" s="215"/>
      <c r="F21" s="6"/>
      <c r="G21" s="7"/>
      <c r="H21" s="130"/>
      <c r="I21" s="131">
        <f t="shared" ref="I21:I23" si="2">G21*H21</f>
        <v>0</v>
      </c>
      <c r="J21" s="117"/>
    </row>
    <row r="22" spans="2:10" x14ac:dyDescent="0.3">
      <c r="B22" s="9" t="s">
        <v>208</v>
      </c>
      <c r="C22" s="215"/>
      <c r="D22" s="215"/>
      <c r="E22" s="215"/>
      <c r="F22" s="6"/>
      <c r="G22" s="7"/>
      <c r="H22" s="134"/>
      <c r="I22" s="131">
        <f t="shared" si="2"/>
        <v>0</v>
      </c>
      <c r="J22" s="117"/>
    </row>
    <row r="23" spans="2:10" x14ac:dyDescent="0.3">
      <c r="B23" s="9" t="s">
        <v>209</v>
      </c>
      <c r="C23" s="215"/>
      <c r="D23" s="215"/>
      <c r="E23" s="215"/>
      <c r="F23" s="6"/>
      <c r="G23" s="7"/>
      <c r="H23" s="134"/>
      <c r="I23" s="131">
        <f t="shared" si="2"/>
        <v>0</v>
      </c>
      <c r="J23" s="117"/>
    </row>
    <row r="24" spans="2:10" x14ac:dyDescent="0.3">
      <c r="I24" s="133">
        <f t="shared" ref="I24" si="3">SUM(I21:I23)</f>
        <v>0</v>
      </c>
    </row>
    <row r="25" spans="2:10" x14ac:dyDescent="0.3">
      <c r="G25" s="70"/>
      <c r="H25" s="70"/>
      <c r="I25" s="70"/>
      <c r="J25" s="70"/>
    </row>
    <row r="26" spans="2:10" ht="29.4" customHeight="1" x14ac:dyDescent="0.3">
      <c r="B26" s="228" t="s">
        <v>164</v>
      </c>
      <c r="C26" s="222" t="s">
        <v>184</v>
      </c>
      <c r="D26" s="223"/>
      <c r="E26" s="224"/>
      <c r="F26" s="213" t="s">
        <v>170</v>
      </c>
      <c r="G26" s="2" t="s">
        <v>119</v>
      </c>
      <c r="H26" s="2" t="s">
        <v>121</v>
      </c>
      <c r="I26" s="3" t="s">
        <v>120</v>
      </c>
      <c r="J26" s="203" t="s">
        <v>210</v>
      </c>
    </row>
    <row r="27" spans="2:10" ht="32.25" customHeight="1" x14ac:dyDescent="0.3">
      <c r="B27" s="229"/>
      <c r="C27" s="225"/>
      <c r="D27" s="226"/>
      <c r="E27" s="227"/>
      <c r="F27" s="214"/>
      <c r="G27" s="4" t="s">
        <v>106</v>
      </c>
      <c r="H27" s="4" t="s">
        <v>107</v>
      </c>
      <c r="I27" s="4" t="s">
        <v>108</v>
      </c>
      <c r="J27" s="204"/>
    </row>
    <row r="28" spans="2:10" x14ac:dyDescent="0.3">
      <c r="B28" s="9" t="s">
        <v>207</v>
      </c>
      <c r="C28" s="215"/>
      <c r="D28" s="215"/>
      <c r="E28" s="215"/>
      <c r="F28" s="6"/>
      <c r="G28" s="7"/>
      <c r="H28" s="130"/>
      <c r="I28" s="131">
        <f t="shared" ref="I28:I30" si="4">G28*H28</f>
        <v>0</v>
      </c>
      <c r="J28" s="117"/>
    </row>
    <row r="29" spans="2:10" x14ac:dyDescent="0.3">
      <c r="B29" s="9" t="s">
        <v>208</v>
      </c>
      <c r="C29" s="215"/>
      <c r="D29" s="215"/>
      <c r="E29" s="215"/>
      <c r="F29" s="6"/>
      <c r="G29" s="7"/>
      <c r="H29" s="134"/>
      <c r="I29" s="131">
        <f t="shared" si="4"/>
        <v>0</v>
      </c>
      <c r="J29" s="117"/>
    </row>
    <row r="30" spans="2:10" x14ac:dyDescent="0.3">
      <c r="B30" s="9" t="s">
        <v>209</v>
      </c>
      <c r="C30" s="215"/>
      <c r="D30" s="215"/>
      <c r="E30" s="215"/>
      <c r="F30" s="6"/>
      <c r="G30" s="7"/>
      <c r="H30" s="134"/>
      <c r="I30" s="131">
        <f t="shared" si="4"/>
        <v>0</v>
      </c>
      <c r="J30" s="117"/>
    </row>
    <row r="31" spans="2:10" x14ac:dyDescent="0.3">
      <c r="I31" s="133">
        <f t="shared" ref="I31" si="5">SUM(I28:I30)</f>
        <v>0</v>
      </c>
    </row>
    <row r="32" spans="2:10" x14ac:dyDescent="0.3">
      <c r="J32" s="70"/>
    </row>
    <row r="33" spans="2:10" ht="27.6" customHeight="1" x14ac:dyDescent="0.3">
      <c r="B33" s="228" t="s">
        <v>211</v>
      </c>
      <c r="C33" s="222" t="s">
        <v>184</v>
      </c>
      <c r="D33" s="223"/>
      <c r="E33" s="224"/>
      <c r="F33" s="213" t="s">
        <v>170</v>
      </c>
      <c r="G33" s="2" t="s">
        <v>119</v>
      </c>
      <c r="H33" s="2" t="s">
        <v>121</v>
      </c>
      <c r="I33" s="3" t="s">
        <v>120</v>
      </c>
      <c r="J33" s="203" t="s">
        <v>210</v>
      </c>
    </row>
    <row r="34" spans="2:10" ht="29.25" customHeight="1" x14ac:dyDescent="0.3">
      <c r="B34" s="229"/>
      <c r="C34" s="225"/>
      <c r="D34" s="226"/>
      <c r="E34" s="227"/>
      <c r="F34" s="214"/>
      <c r="G34" s="4" t="s">
        <v>106</v>
      </c>
      <c r="H34" s="4" t="s">
        <v>107</v>
      </c>
      <c r="I34" s="4" t="s">
        <v>108</v>
      </c>
      <c r="J34" s="204"/>
    </row>
    <row r="35" spans="2:10" x14ac:dyDescent="0.3">
      <c r="B35" s="9" t="s">
        <v>207</v>
      </c>
      <c r="C35" s="230"/>
      <c r="D35" s="230"/>
      <c r="E35" s="231"/>
      <c r="F35" s="6"/>
      <c r="G35" s="7"/>
      <c r="H35" s="130"/>
      <c r="I35" s="131">
        <f t="shared" ref="I35:I37" si="6">G35*H35</f>
        <v>0</v>
      </c>
      <c r="J35" s="117"/>
    </row>
    <row r="36" spans="2:10" x14ac:dyDescent="0.3">
      <c r="B36" s="9" t="s">
        <v>208</v>
      </c>
      <c r="C36" s="215"/>
      <c r="D36" s="215"/>
      <c r="E36" s="215"/>
      <c r="F36" s="6"/>
      <c r="G36" s="7"/>
      <c r="H36" s="134"/>
      <c r="I36" s="131">
        <f t="shared" si="6"/>
        <v>0</v>
      </c>
      <c r="J36" s="117"/>
    </row>
    <row r="37" spans="2:10" x14ac:dyDescent="0.3">
      <c r="B37" s="9" t="s">
        <v>209</v>
      </c>
      <c r="C37" s="215"/>
      <c r="D37" s="215"/>
      <c r="E37" s="215"/>
      <c r="F37" s="6"/>
      <c r="G37" s="7"/>
      <c r="H37" s="134"/>
      <c r="I37" s="131">
        <f t="shared" si="6"/>
        <v>0</v>
      </c>
      <c r="J37" s="117"/>
    </row>
    <row r="38" spans="2:10" x14ac:dyDescent="0.3">
      <c r="I38" s="133">
        <f t="shared" ref="I38" si="7">SUM(I35:I37)</f>
        <v>0</v>
      </c>
    </row>
    <row r="39" spans="2:10" x14ac:dyDescent="0.3">
      <c r="J39" s="70"/>
    </row>
    <row r="40" spans="2:10" ht="21.6" customHeight="1" x14ac:dyDescent="0.3">
      <c r="B40" s="228" t="s">
        <v>186</v>
      </c>
      <c r="C40" s="222" t="s">
        <v>184</v>
      </c>
      <c r="D40" s="223"/>
      <c r="E40" s="224"/>
      <c r="F40" s="74" t="s">
        <v>170</v>
      </c>
      <c r="G40" s="2" t="s">
        <v>119</v>
      </c>
      <c r="H40" s="2" t="s">
        <v>121</v>
      </c>
      <c r="I40" s="3" t="s">
        <v>120</v>
      </c>
      <c r="J40" s="203" t="s">
        <v>210</v>
      </c>
    </row>
    <row r="41" spans="2:10" x14ac:dyDescent="0.3">
      <c r="B41" s="229"/>
      <c r="C41" s="225"/>
      <c r="D41" s="226"/>
      <c r="E41" s="227"/>
      <c r="F41" s="114"/>
      <c r="G41" s="4" t="s">
        <v>106</v>
      </c>
      <c r="H41" s="4" t="s">
        <v>107</v>
      </c>
      <c r="I41" s="4" t="s">
        <v>108</v>
      </c>
      <c r="J41" s="204"/>
    </row>
    <row r="42" spans="2:10" x14ac:dyDescent="0.3">
      <c r="B42" s="9" t="s">
        <v>207</v>
      </c>
      <c r="C42" s="221"/>
      <c r="D42" s="221"/>
      <c r="E42" s="221"/>
      <c r="F42" s="6"/>
      <c r="G42" s="7"/>
      <c r="H42" s="130"/>
      <c r="I42" s="131">
        <f t="shared" ref="I42:I44" si="8">G42*H42</f>
        <v>0</v>
      </c>
      <c r="J42" s="117"/>
    </row>
    <row r="43" spans="2:10" x14ac:dyDescent="0.3">
      <c r="B43" s="9" t="s">
        <v>208</v>
      </c>
      <c r="C43" s="221"/>
      <c r="D43" s="221"/>
      <c r="E43" s="221"/>
      <c r="F43" s="6"/>
      <c r="G43" s="7"/>
      <c r="H43" s="134"/>
      <c r="I43" s="131">
        <f t="shared" si="8"/>
        <v>0</v>
      </c>
      <c r="J43" s="117"/>
    </row>
    <row r="44" spans="2:10" x14ac:dyDescent="0.3">
      <c r="B44" s="9" t="s">
        <v>209</v>
      </c>
      <c r="C44" s="221"/>
      <c r="D44" s="221"/>
      <c r="E44" s="221"/>
      <c r="F44" s="6"/>
      <c r="G44" s="7"/>
      <c r="H44" s="134"/>
      <c r="I44" s="131">
        <f t="shared" si="8"/>
        <v>0</v>
      </c>
      <c r="J44" s="117"/>
    </row>
    <row r="45" spans="2:10" x14ac:dyDescent="0.3">
      <c r="I45" s="133">
        <f t="shared" ref="I45" si="9">SUM(I42:I44)</f>
        <v>0</v>
      </c>
    </row>
    <row r="46" spans="2:10" x14ac:dyDescent="0.3">
      <c r="I46" s="133"/>
    </row>
    <row r="47" spans="2:10" ht="36" customHeight="1" x14ac:dyDescent="0.3">
      <c r="B47" s="201" t="s">
        <v>167</v>
      </c>
      <c r="C47" s="199"/>
      <c r="D47" s="199"/>
      <c r="E47" s="199"/>
      <c r="F47" s="199"/>
      <c r="G47" s="199"/>
      <c r="H47" s="200"/>
      <c r="I47" s="132">
        <f>ROUND(I3*0.07,2)</f>
        <v>0</v>
      </c>
      <c r="J47" s="70"/>
    </row>
    <row r="48" spans="2:10" ht="15.6" x14ac:dyDescent="0.3">
      <c r="B48" s="31"/>
    </row>
    <row r="50" spans="2:10" x14ac:dyDescent="0.3">
      <c r="B50" s="198" t="s">
        <v>217</v>
      </c>
      <c r="C50" s="199"/>
      <c r="D50" s="199"/>
      <c r="E50" s="199"/>
      <c r="F50" s="199"/>
      <c r="G50" s="199"/>
      <c r="H50" s="200"/>
      <c r="I50" s="132">
        <f>I47+I3</f>
        <v>0</v>
      </c>
    </row>
    <row r="52" spans="2:10" x14ac:dyDescent="0.3">
      <c r="B52" t="s">
        <v>202</v>
      </c>
    </row>
    <row r="54" spans="2:10" x14ac:dyDescent="0.3">
      <c r="B54" t="s">
        <v>203</v>
      </c>
    </row>
    <row r="55" spans="2:10" ht="116.4" customHeight="1" x14ac:dyDescent="0.3">
      <c r="B55" s="205" t="s">
        <v>204</v>
      </c>
      <c r="C55" s="205"/>
      <c r="D55" s="205"/>
      <c r="E55" s="205"/>
      <c r="F55" s="205"/>
      <c r="G55" s="205"/>
      <c r="H55" s="205"/>
      <c r="I55" s="205"/>
      <c r="J55" s="205"/>
    </row>
    <row r="57" spans="2:10" x14ac:dyDescent="0.3">
      <c r="B57" t="s">
        <v>205</v>
      </c>
    </row>
    <row r="58" spans="2:10" ht="59.4" customHeight="1" x14ac:dyDescent="0.3">
      <c r="B58" s="205" t="s">
        <v>206</v>
      </c>
      <c r="C58" s="205"/>
      <c r="D58" s="205"/>
      <c r="E58" s="205"/>
      <c r="F58" s="205"/>
      <c r="G58" s="205"/>
      <c r="H58" s="205"/>
      <c r="I58" s="205"/>
      <c r="J58" s="205"/>
    </row>
  </sheetData>
  <mergeCells count="46">
    <mergeCell ref="E1:I1"/>
    <mergeCell ref="B3:H3"/>
    <mergeCell ref="B5:B6"/>
    <mergeCell ref="C5:C6"/>
    <mergeCell ref="D5:D6"/>
    <mergeCell ref="E5:E6"/>
    <mergeCell ref="F5:F6"/>
    <mergeCell ref="J19:J20"/>
    <mergeCell ref="J5:J6"/>
    <mergeCell ref="B12:B13"/>
    <mergeCell ref="C12:E13"/>
    <mergeCell ref="F12:F13"/>
    <mergeCell ref="J12:J13"/>
    <mergeCell ref="C14:E14"/>
    <mergeCell ref="C15:E15"/>
    <mergeCell ref="C16:E16"/>
    <mergeCell ref="B19:B20"/>
    <mergeCell ref="C19:E20"/>
    <mergeCell ref="F19:F20"/>
    <mergeCell ref="C21:E21"/>
    <mergeCell ref="C22:E22"/>
    <mergeCell ref="C23:E23"/>
    <mergeCell ref="B26:B27"/>
    <mergeCell ref="C26:E27"/>
    <mergeCell ref="J26:J27"/>
    <mergeCell ref="C28:E28"/>
    <mergeCell ref="C29:E29"/>
    <mergeCell ref="C30:E30"/>
    <mergeCell ref="B33:B34"/>
    <mergeCell ref="C33:E34"/>
    <mergeCell ref="F33:F34"/>
    <mergeCell ref="J33:J34"/>
    <mergeCell ref="F26:F27"/>
    <mergeCell ref="B55:J55"/>
    <mergeCell ref="B58:J58"/>
    <mergeCell ref="C35:E35"/>
    <mergeCell ref="C36:E36"/>
    <mergeCell ref="C37:E37"/>
    <mergeCell ref="B40:B41"/>
    <mergeCell ref="C40:E41"/>
    <mergeCell ref="C42:E42"/>
    <mergeCell ref="J40:J41"/>
    <mergeCell ref="C43:E43"/>
    <mergeCell ref="C44:E44"/>
    <mergeCell ref="B47:H47"/>
    <mergeCell ref="B50:H50"/>
  </mergeCells>
  <dataValidations count="2">
    <dataValidation type="list" allowBlank="1" showInputMessage="1" showErrorMessage="1" sqref="D7:D9" xr:uid="{E765C4B6-0FB0-4F7E-85F9-50B578709501}">
      <formula1>$M$3:$M$5</formula1>
    </dataValidation>
    <dataValidation type="list" allowBlank="1" showInputMessage="1" showErrorMessage="1" sqref="E7:E9" xr:uid="{040F8713-CD4D-4527-A0A2-DF5C240EF252}">
      <formula1>$P$5:$P$6</formula1>
    </dataValidation>
  </dataValidations>
  <printOptions horizontalCentered="1" verticalCentered="1"/>
  <pageMargins left="0" right="0.31496062992125984" top="0.15748031496062992" bottom="0" header="0.31496062992125984" footer="0.31496062992125984"/>
  <pageSetup paperSize="9" scale="75" orientation="landscape" verticalDpi="0" r:id="rId1"/>
  <rowBreaks count="2" manualBreakCount="2">
    <brk id="17" max="9" man="1"/>
    <brk id="53" max="9" man="1"/>
  </rowBreaks>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547D7-2B88-4D1F-BF01-CB1DDF63556D}">
  <dimension ref="A1:M66"/>
  <sheetViews>
    <sheetView tabSelected="1" topLeftCell="A45" zoomScale="110" zoomScaleNormal="110" workbookViewId="0">
      <selection activeCell="F54" sqref="F54"/>
    </sheetView>
  </sheetViews>
  <sheetFormatPr defaultRowHeight="14.4" x14ac:dyDescent="0.3"/>
  <cols>
    <col min="1" max="1" width="12.88671875" customWidth="1"/>
    <col min="2" max="2" width="25.21875" customWidth="1"/>
    <col min="3" max="3" width="14.88671875" customWidth="1"/>
    <col min="4" max="4" width="9.44140625" customWidth="1"/>
    <col min="5" max="5" width="22.5546875" customWidth="1"/>
    <col min="6" max="6" width="23.77734375" customWidth="1"/>
    <col min="7" max="7" width="30.88671875" customWidth="1"/>
    <col min="8" max="8" width="17.77734375" customWidth="1"/>
    <col min="9" max="9" width="24.44140625" customWidth="1"/>
    <col min="10" max="10" width="16.88671875" customWidth="1"/>
    <col min="11" max="11" width="22.21875" customWidth="1"/>
    <col min="12" max="12" width="19" customWidth="1"/>
    <col min="13" max="13" width="11.77734375" customWidth="1"/>
  </cols>
  <sheetData>
    <row r="1" spans="1:13" ht="15.6" x14ac:dyDescent="0.3">
      <c r="A1" s="137" t="s">
        <v>218</v>
      </c>
    </row>
    <row r="3" spans="1:13" x14ac:dyDescent="0.3">
      <c r="A3" s="138" t="s">
        <v>219</v>
      </c>
    </row>
    <row r="4" spans="1:13" x14ac:dyDescent="0.3">
      <c r="A4" s="138"/>
    </row>
    <row r="5" spans="1:13" x14ac:dyDescent="0.3">
      <c r="A5" s="139" t="s">
        <v>220</v>
      </c>
    </row>
    <row r="6" spans="1:13" x14ac:dyDescent="0.3">
      <c r="A6" s="140" t="s">
        <v>221</v>
      </c>
    </row>
    <row r="7" spans="1:13" x14ac:dyDescent="0.3">
      <c r="A7" s="140" t="s">
        <v>222</v>
      </c>
    </row>
    <row r="8" spans="1:13" x14ac:dyDescent="0.3">
      <c r="A8" s="138"/>
    </row>
    <row r="9" spans="1:13" x14ac:dyDescent="0.3">
      <c r="A9" s="141" t="s">
        <v>223</v>
      </c>
      <c r="F9" s="11"/>
    </row>
    <row r="10" spans="1:13" x14ac:dyDescent="0.3">
      <c r="A10" s="138"/>
    </row>
    <row r="11" spans="1:13" ht="31.2" customHeight="1" x14ac:dyDescent="0.3">
      <c r="A11" s="234" t="s">
        <v>224</v>
      </c>
      <c r="B11" s="142" t="s">
        <v>225</v>
      </c>
      <c r="C11" s="143"/>
      <c r="D11" s="143"/>
      <c r="E11" s="143"/>
      <c r="F11" s="143"/>
      <c r="G11" s="143"/>
      <c r="H11" s="144"/>
      <c r="I11" s="215" t="s">
        <v>226</v>
      </c>
      <c r="J11" s="215" t="s">
        <v>227</v>
      </c>
      <c r="K11" s="215" t="s">
        <v>228</v>
      </c>
      <c r="L11" s="235" t="s">
        <v>229</v>
      </c>
      <c r="M11" s="8"/>
    </row>
    <row r="12" spans="1:13" ht="141.75" customHeight="1" x14ac:dyDescent="0.3">
      <c r="A12" s="234"/>
      <c r="B12" s="30" t="s">
        <v>230</v>
      </c>
      <c r="C12" s="13" t="s">
        <v>231</v>
      </c>
      <c r="D12" s="13" t="s">
        <v>232</v>
      </c>
      <c r="E12" s="146" t="s">
        <v>233</v>
      </c>
      <c r="F12" s="13" t="s">
        <v>234</v>
      </c>
      <c r="G12" s="146" t="s">
        <v>235</v>
      </c>
      <c r="H12" s="145" t="s">
        <v>236</v>
      </c>
      <c r="I12" s="215"/>
      <c r="J12" s="215"/>
      <c r="K12" s="215"/>
      <c r="L12" s="236"/>
      <c r="M12" s="8"/>
    </row>
    <row r="13" spans="1:13" s="12" customFormat="1" ht="39.75" customHeight="1" x14ac:dyDescent="0.3">
      <c r="A13" s="14" t="s">
        <v>237</v>
      </c>
      <c r="B13" s="14" t="s">
        <v>109</v>
      </c>
      <c r="C13" s="84" t="s">
        <v>110</v>
      </c>
      <c r="D13" s="84">
        <v>12</v>
      </c>
      <c r="E13" s="26">
        <v>25242.9</v>
      </c>
      <c r="F13" s="85">
        <f>SUM(B27:B38)</f>
        <v>2088</v>
      </c>
      <c r="G13" s="85">
        <v>1992</v>
      </c>
      <c r="H13" s="27">
        <f>ROUND(G13/F13,2)</f>
        <v>0.95</v>
      </c>
      <c r="I13" s="237" t="s">
        <v>238</v>
      </c>
      <c r="J13" s="28">
        <f>ROUND((1720/12*D13)*H13,2)</f>
        <v>1634</v>
      </c>
      <c r="K13" s="26">
        <f>E13/J13</f>
        <v>15.448531211750307</v>
      </c>
      <c r="L13" s="240" t="s">
        <v>239</v>
      </c>
      <c r="M13" s="102"/>
    </row>
    <row r="14" spans="1:13" ht="41.25" customHeight="1" x14ac:dyDescent="0.3">
      <c r="A14" s="147" t="s">
        <v>240</v>
      </c>
      <c r="B14" s="14" t="s">
        <v>111</v>
      </c>
      <c r="C14" s="84" t="s">
        <v>110</v>
      </c>
      <c r="D14" s="84">
        <v>8</v>
      </c>
      <c r="E14" s="26">
        <v>33013.620000000003</v>
      </c>
      <c r="F14" s="85">
        <f>SUM(B34:B41)</f>
        <v>1392</v>
      </c>
      <c r="G14" s="85">
        <v>1100</v>
      </c>
      <c r="H14" s="86">
        <f>ROUND(G14/F14,2)</f>
        <v>0.79</v>
      </c>
      <c r="I14" s="238"/>
      <c r="J14" s="28">
        <f t="shared" ref="J14:J15" si="0">ROUND((1720/12*D14)*H14,2)</f>
        <v>905.87</v>
      </c>
      <c r="K14" s="26">
        <f>E14/J14</f>
        <v>36.444103458553656</v>
      </c>
      <c r="L14" s="241"/>
      <c r="M14" s="12"/>
    </row>
    <row r="15" spans="1:13" ht="42" customHeight="1" x14ac:dyDescent="0.3">
      <c r="A15" s="14" t="s">
        <v>241</v>
      </c>
      <c r="B15" s="14" t="s">
        <v>112</v>
      </c>
      <c r="C15" s="84" t="s">
        <v>110</v>
      </c>
      <c r="D15" s="84">
        <v>4</v>
      </c>
      <c r="E15" s="26">
        <v>9321</v>
      </c>
      <c r="F15" s="85">
        <f>SUM(B36:B39)</f>
        <v>680</v>
      </c>
      <c r="G15" s="85">
        <v>300</v>
      </c>
      <c r="H15" s="86">
        <f>ROUND(G15/F15,2)</f>
        <v>0.44</v>
      </c>
      <c r="I15" s="238"/>
      <c r="J15" s="28">
        <f t="shared" si="0"/>
        <v>252.27</v>
      </c>
      <c r="K15" s="26">
        <f>E15/J15</f>
        <v>36.948507551432989</v>
      </c>
      <c r="L15" s="242"/>
    </row>
    <row r="16" spans="1:13" ht="66.599999999999994" customHeight="1" x14ac:dyDescent="0.3">
      <c r="A16" s="14" t="s">
        <v>242</v>
      </c>
      <c r="B16" s="14" t="s">
        <v>112</v>
      </c>
      <c r="C16" s="84" t="s">
        <v>113</v>
      </c>
      <c r="D16" s="84">
        <v>4</v>
      </c>
      <c r="E16" s="26">
        <f>4*1500</f>
        <v>6000</v>
      </c>
      <c r="F16" s="85" t="s">
        <v>16</v>
      </c>
      <c r="G16" s="85">
        <f>4*100</f>
        <v>400</v>
      </c>
      <c r="H16" s="27" t="s">
        <v>16</v>
      </c>
      <c r="I16" s="238"/>
      <c r="J16" s="28" t="s">
        <v>16</v>
      </c>
      <c r="K16" s="26">
        <f>E16/G16</f>
        <v>15</v>
      </c>
      <c r="L16" s="243" t="s">
        <v>243</v>
      </c>
    </row>
    <row r="17" spans="1:12" ht="66.599999999999994" customHeight="1" x14ac:dyDescent="0.3">
      <c r="A17" s="147" t="s">
        <v>244</v>
      </c>
      <c r="B17" s="14" t="s">
        <v>114</v>
      </c>
      <c r="C17" s="84" t="s">
        <v>113</v>
      </c>
      <c r="D17" s="84">
        <v>12</v>
      </c>
      <c r="E17" s="26">
        <f>12*1500</f>
        <v>18000</v>
      </c>
      <c r="F17" s="85" t="s">
        <v>16</v>
      </c>
      <c r="G17" s="85">
        <f>12*100</f>
        <v>1200</v>
      </c>
      <c r="H17" s="27" t="s">
        <v>16</v>
      </c>
      <c r="I17" s="239"/>
      <c r="J17" s="28" t="s">
        <v>16</v>
      </c>
      <c r="K17" s="26">
        <f>E17/G17</f>
        <v>15</v>
      </c>
      <c r="L17" s="243"/>
    </row>
    <row r="18" spans="1:12" x14ac:dyDescent="0.3">
      <c r="E18" s="121"/>
    </row>
    <row r="19" spans="1:12" x14ac:dyDescent="0.3">
      <c r="A19" t="s">
        <v>245</v>
      </c>
      <c r="B19" s="87" t="s">
        <v>246</v>
      </c>
      <c r="C19" s="87"/>
      <c r="D19" s="87"/>
      <c r="E19" s="87"/>
      <c r="F19" s="87"/>
      <c r="G19" s="87"/>
      <c r="J19" s="11"/>
    </row>
    <row r="20" spans="1:12" x14ac:dyDescent="0.3">
      <c r="E20" s="148"/>
      <c r="F20" s="11"/>
      <c r="J20" s="11"/>
      <c r="K20" s="11" t="s">
        <v>8</v>
      </c>
    </row>
    <row r="21" spans="1:12" ht="34.200000000000003" customHeight="1" x14ac:dyDescent="0.3">
      <c r="A21" s="215" t="s">
        <v>247</v>
      </c>
      <c r="B21" s="215"/>
    </row>
    <row r="22" spans="1:12" ht="43.2" x14ac:dyDescent="0.3">
      <c r="A22" s="56" t="s">
        <v>248</v>
      </c>
      <c r="B22" s="149" t="s">
        <v>256</v>
      </c>
    </row>
    <row r="23" spans="1:12" x14ac:dyDescent="0.3">
      <c r="A23" s="150">
        <v>45292</v>
      </c>
      <c r="B23" s="56">
        <v>184</v>
      </c>
    </row>
    <row r="24" spans="1:12" x14ac:dyDescent="0.3">
      <c r="A24" s="150">
        <v>45323</v>
      </c>
      <c r="B24" s="56">
        <v>168</v>
      </c>
    </row>
    <row r="25" spans="1:12" x14ac:dyDescent="0.3">
      <c r="A25" s="150">
        <v>45352</v>
      </c>
      <c r="B25" s="56">
        <v>168</v>
      </c>
    </row>
    <row r="26" spans="1:12" x14ac:dyDescent="0.3">
      <c r="A26" s="150">
        <v>45383</v>
      </c>
      <c r="B26" s="56">
        <v>176</v>
      </c>
    </row>
    <row r="27" spans="1:12" x14ac:dyDescent="0.3">
      <c r="A27" s="150">
        <v>45413</v>
      </c>
      <c r="B27" s="56">
        <v>184</v>
      </c>
    </row>
    <row r="28" spans="1:12" x14ac:dyDescent="0.3">
      <c r="A28" s="150">
        <v>45444</v>
      </c>
      <c r="B28" s="56">
        <v>160</v>
      </c>
    </row>
    <row r="29" spans="1:12" x14ac:dyDescent="0.3">
      <c r="A29" s="150">
        <v>45474</v>
      </c>
      <c r="B29" s="56">
        <v>184</v>
      </c>
    </row>
    <row r="30" spans="1:12" x14ac:dyDescent="0.3">
      <c r="A30" s="150">
        <v>45505</v>
      </c>
      <c r="B30" s="56">
        <v>176</v>
      </c>
    </row>
    <row r="31" spans="1:12" x14ac:dyDescent="0.3">
      <c r="A31" s="150">
        <v>45536</v>
      </c>
      <c r="B31" s="56">
        <v>168</v>
      </c>
    </row>
    <row r="32" spans="1:12" x14ac:dyDescent="0.3">
      <c r="A32" s="150">
        <v>45566</v>
      </c>
      <c r="B32" s="56">
        <v>184</v>
      </c>
    </row>
    <row r="33" spans="1:5" x14ac:dyDescent="0.3">
      <c r="A33" s="150">
        <v>45597</v>
      </c>
      <c r="B33" s="56">
        <v>168</v>
      </c>
    </row>
    <row r="34" spans="1:5" x14ac:dyDescent="0.3">
      <c r="A34" s="150">
        <v>45627</v>
      </c>
      <c r="B34" s="56">
        <v>176</v>
      </c>
      <c r="C34">
        <f>SUM(B23:B34)</f>
        <v>2096</v>
      </c>
    </row>
    <row r="35" spans="1:5" x14ac:dyDescent="0.3">
      <c r="A35" s="150">
        <v>45658</v>
      </c>
      <c r="B35" s="56">
        <v>184</v>
      </c>
    </row>
    <row r="36" spans="1:5" x14ac:dyDescent="0.3">
      <c r="A36" s="150">
        <v>45689</v>
      </c>
      <c r="B36" s="56">
        <v>160</v>
      </c>
    </row>
    <row r="37" spans="1:5" x14ac:dyDescent="0.3">
      <c r="A37" s="150">
        <v>45717</v>
      </c>
      <c r="B37" s="56">
        <v>168</v>
      </c>
    </row>
    <row r="38" spans="1:5" x14ac:dyDescent="0.3">
      <c r="A38" s="150">
        <v>45748</v>
      </c>
      <c r="B38" s="56">
        <v>176</v>
      </c>
    </row>
    <row r="39" spans="1:5" x14ac:dyDescent="0.3">
      <c r="A39" s="150">
        <v>45778</v>
      </c>
      <c r="B39" s="56">
        <v>176</v>
      </c>
    </row>
    <row r="40" spans="1:5" x14ac:dyDescent="0.3">
      <c r="A40" s="150">
        <v>45809</v>
      </c>
      <c r="B40" s="56">
        <v>168</v>
      </c>
    </row>
    <row r="41" spans="1:5" x14ac:dyDescent="0.3">
      <c r="A41" s="150">
        <v>45839</v>
      </c>
      <c r="B41" s="56">
        <v>184</v>
      </c>
    </row>
    <row r="42" spans="1:5" x14ac:dyDescent="0.3">
      <c r="A42" s="150">
        <v>45870</v>
      </c>
      <c r="B42" s="56">
        <v>168</v>
      </c>
    </row>
    <row r="43" spans="1:5" x14ac:dyDescent="0.3">
      <c r="A43" s="150">
        <v>45901</v>
      </c>
      <c r="B43" s="56">
        <v>176</v>
      </c>
    </row>
    <row r="44" spans="1:5" x14ac:dyDescent="0.3">
      <c r="A44" s="150">
        <v>45931</v>
      </c>
      <c r="B44" s="56">
        <v>184</v>
      </c>
    </row>
    <row r="45" spans="1:5" x14ac:dyDescent="0.3">
      <c r="A45" s="150">
        <v>45962</v>
      </c>
      <c r="B45" s="56">
        <v>160</v>
      </c>
    </row>
    <row r="46" spans="1:5" x14ac:dyDescent="0.3">
      <c r="A46" s="150">
        <v>45992</v>
      </c>
      <c r="B46" s="56">
        <v>184</v>
      </c>
      <c r="C46">
        <f>SUM(B35:B46)</f>
        <v>2088</v>
      </c>
      <c r="E46" t="s">
        <v>8</v>
      </c>
    </row>
    <row r="47" spans="1:5" x14ac:dyDescent="0.3">
      <c r="A47" s="150">
        <v>46023</v>
      </c>
      <c r="B47" s="56">
        <v>176</v>
      </c>
    </row>
    <row r="48" spans="1:5" x14ac:dyDescent="0.3">
      <c r="A48" s="150">
        <v>46054</v>
      </c>
      <c r="B48" s="56">
        <v>160</v>
      </c>
    </row>
    <row r="49" spans="1:3" x14ac:dyDescent="0.3">
      <c r="A49" s="150">
        <v>46082</v>
      </c>
      <c r="B49" s="56">
        <v>176</v>
      </c>
    </row>
    <row r="50" spans="1:3" x14ac:dyDescent="0.3">
      <c r="A50" s="150">
        <v>46113</v>
      </c>
      <c r="B50" s="56">
        <v>176</v>
      </c>
    </row>
    <row r="51" spans="1:3" x14ac:dyDescent="0.3">
      <c r="A51" s="150">
        <v>46143</v>
      </c>
      <c r="B51" s="56">
        <v>168</v>
      </c>
    </row>
    <row r="52" spans="1:3" x14ac:dyDescent="0.3">
      <c r="A52" s="150">
        <v>46174</v>
      </c>
      <c r="B52" s="56">
        <v>176</v>
      </c>
    </row>
    <row r="53" spans="1:3" x14ac:dyDescent="0.3">
      <c r="A53" s="150">
        <v>46204</v>
      </c>
      <c r="B53" s="56">
        <v>184</v>
      </c>
    </row>
    <row r="54" spans="1:3" x14ac:dyDescent="0.3">
      <c r="A54" s="150">
        <v>46235</v>
      </c>
      <c r="B54" s="56">
        <v>168</v>
      </c>
    </row>
    <row r="55" spans="1:3" x14ac:dyDescent="0.3">
      <c r="A55" s="150">
        <v>46266</v>
      </c>
      <c r="B55" s="56">
        <v>176</v>
      </c>
    </row>
    <row r="56" spans="1:3" x14ac:dyDescent="0.3">
      <c r="A56" s="150">
        <v>46296</v>
      </c>
      <c r="B56" s="56">
        <v>176</v>
      </c>
    </row>
    <row r="57" spans="1:3" x14ac:dyDescent="0.3">
      <c r="A57" s="150">
        <v>46327</v>
      </c>
      <c r="B57" s="56">
        <v>168</v>
      </c>
    </row>
    <row r="58" spans="1:3" x14ac:dyDescent="0.3">
      <c r="A58" s="150">
        <v>46357</v>
      </c>
      <c r="B58" s="56">
        <v>184</v>
      </c>
      <c r="C58">
        <f>SUM(B47:B58)</f>
        <v>2088</v>
      </c>
    </row>
    <row r="62" spans="1:3" x14ac:dyDescent="0.3">
      <c r="A62" t="s">
        <v>249</v>
      </c>
    </row>
    <row r="63" spans="1:3" x14ac:dyDescent="0.3">
      <c r="A63" t="s">
        <v>115</v>
      </c>
      <c r="B63" t="s">
        <v>250</v>
      </c>
    </row>
    <row r="64" spans="1:3" x14ac:dyDescent="0.3">
      <c r="A64" t="s">
        <v>116</v>
      </c>
      <c r="B64" t="s">
        <v>251</v>
      </c>
    </row>
    <row r="65" spans="1:1" x14ac:dyDescent="0.3">
      <c r="A65" t="s">
        <v>252</v>
      </c>
    </row>
    <row r="66" spans="1:1" x14ac:dyDescent="0.3">
      <c r="A66" t="s">
        <v>253</v>
      </c>
    </row>
  </sheetData>
  <mergeCells count="9">
    <mergeCell ref="L11:L12"/>
    <mergeCell ref="I13:I17"/>
    <mergeCell ref="L13:L15"/>
    <mergeCell ref="L16:L17"/>
    <mergeCell ref="A21:B21"/>
    <mergeCell ref="A11:A12"/>
    <mergeCell ref="I11:I12"/>
    <mergeCell ref="J11:J12"/>
    <mergeCell ref="K11:K1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F36C6-4ED4-477A-B596-23695E049C37}">
  <dimension ref="A1:M66"/>
  <sheetViews>
    <sheetView topLeftCell="A37" zoomScale="90" zoomScaleNormal="90" workbookViewId="0">
      <selection activeCell="F53" sqref="F53"/>
    </sheetView>
  </sheetViews>
  <sheetFormatPr defaultColWidth="9.109375" defaultRowHeight="14.4" x14ac:dyDescent="0.3"/>
  <cols>
    <col min="1" max="1" width="12.88671875" style="12" customWidth="1"/>
    <col min="2" max="2" width="25.21875" style="12" customWidth="1"/>
    <col min="3" max="3" width="14.88671875" style="12" customWidth="1"/>
    <col min="4" max="4" width="9.44140625" style="12" customWidth="1"/>
    <col min="5" max="5" width="22.5546875" style="12" customWidth="1"/>
    <col min="6" max="6" width="23.77734375" style="12" customWidth="1"/>
    <col min="7" max="7" width="30.88671875" style="12" customWidth="1"/>
    <col min="8" max="8" width="17.77734375" style="12" customWidth="1"/>
    <col min="9" max="9" width="24.44140625" style="12" customWidth="1"/>
    <col min="10" max="10" width="16.88671875" style="12" customWidth="1"/>
    <col min="11" max="11" width="22.21875" style="12" customWidth="1"/>
    <col min="12" max="12" width="19" style="12" customWidth="1"/>
    <col min="13" max="13" width="11.77734375" style="12" customWidth="1"/>
    <col min="14" max="16384" width="9.109375" style="12"/>
  </cols>
  <sheetData>
    <row r="1" spans="1:13" ht="15.6" x14ac:dyDescent="0.3">
      <c r="A1" s="98" t="s">
        <v>122</v>
      </c>
    </row>
    <row r="3" spans="1:13" x14ac:dyDescent="0.3">
      <c r="A3" s="12" t="s">
        <v>123</v>
      </c>
    </row>
    <row r="4" spans="1:13" x14ac:dyDescent="0.3">
      <c r="A4" s="99"/>
    </row>
    <row r="5" spans="1:13" x14ac:dyDescent="0.3">
      <c r="A5" s="99" t="s">
        <v>124</v>
      </c>
    </row>
    <row r="6" spans="1:13" x14ac:dyDescent="0.3">
      <c r="A6" s="100" t="s">
        <v>125</v>
      </c>
    </row>
    <row r="7" spans="1:13" x14ac:dyDescent="0.3">
      <c r="A7" s="100" t="s">
        <v>126</v>
      </c>
    </row>
    <row r="8" spans="1:13" x14ac:dyDescent="0.3">
      <c r="A8" s="99"/>
    </row>
    <row r="9" spans="1:13" ht="15.6" x14ac:dyDescent="0.3">
      <c r="A9" s="101" t="s">
        <v>127</v>
      </c>
      <c r="F9" s="102"/>
    </row>
    <row r="10" spans="1:13" x14ac:dyDescent="0.3">
      <c r="A10" s="99"/>
    </row>
    <row r="11" spans="1:13" ht="31.2" customHeight="1" x14ac:dyDescent="0.3">
      <c r="A11" s="244" t="s">
        <v>128</v>
      </c>
      <c r="B11" s="103" t="s">
        <v>129</v>
      </c>
      <c r="C11" s="104"/>
      <c r="D11" s="104"/>
      <c r="E11" s="104"/>
      <c r="F11" s="104"/>
      <c r="G11" s="104"/>
      <c r="H11" s="105"/>
      <c r="I11" s="243" t="s">
        <v>130</v>
      </c>
      <c r="J11" s="243" t="s">
        <v>131</v>
      </c>
      <c r="K11" s="243" t="s">
        <v>132</v>
      </c>
      <c r="L11" s="240" t="s">
        <v>133</v>
      </c>
      <c r="M11" s="106"/>
    </row>
    <row r="12" spans="1:13" ht="183.6" customHeight="1" x14ac:dyDescent="0.3">
      <c r="A12" s="244"/>
      <c r="B12" s="29" t="s">
        <v>134</v>
      </c>
      <c r="C12" s="84" t="s">
        <v>135</v>
      </c>
      <c r="D12" s="84" t="s">
        <v>136</v>
      </c>
      <c r="E12" s="107" t="s">
        <v>137</v>
      </c>
      <c r="F12" s="84" t="s">
        <v>138</v>
      </c>
      <c r="G12" s="107" t="s">
        <v>139</v>
      </c>
      <c r="H12" s="96" t="s">
        <v>140</v>
      </c>
      <c r="I12" s="243"/>
      <c r="J12" s="243"/>
      <c r="K12" s="243"/>
      <c r="L12" s="242"/>
      <c r="M12" s="106"/>
    </row>
    <row r="13" spans="1:13" ht="39.75" customHeight="1" x14ac:dyDescent="0.3">
      <c r="A13" s="14" t="s">
        <v>141</v>
      </c>
      <c r="B13" s="14" t="s">
        <v>109</v>
      </c>
      <c r="C13" s="84" t="s">
        <v>110</v>
      </c>
      <c r="D13" s="84">
        <v>12</v>
      </c>
      <c r="E13" s="26">
        <v>25242.9</v>
      </c>
      <c r="F13" s="85">
        <f>SUM(B27:B38)</f>
        <v>2088</v>
      </c>
      <c r="G13" s="85">
        <v>1992</v>
      </c>
      <c r="H13" s="27">
        <f>ROUND(G13/F13,2)</f>
        <v>0.95</v>
      </c>
      <c r="I13" s="237" t="s">
        <v>142</v>
      </c>
      <c r="J13" s="28">
        <f>ROUND((1720/12*D13)*H13,2)</f>
        <v>1634</v>
      </c>
      <c r="K13" s="26">
        <f>E13/J13</f>
        <v>15.448531211750307</v>
      </c>
      <c r="L13" s="240" t="s">
        <v>143</v>
      </c>
      <c r="M13" s="102"/>
    </row>
    <row r="14" spans="1:13" ht="41.25" customHeight="1" x14ac:dyDescent="0.3">
      <c r="A14" s="14" t="s">
        <v>144</v>
      </c>
      <c r="B14" s="14" t="s">
        <v>111</v>
      </c>
      <c r="C14" s="84" t="s">
        <v>110</v>
      </c>
      <c r="D14" s="84">
        <v>8</v>
      </c>
      <c r="E14" s="26">
        <v>33013.620000000003</v>
      </c>
      <c r="F14" s="85">
        <f>SUM(B34:B41)</f>
        <v>1392</v>
      </c>
      <c r="G14" s="85">
        <v>1100</v>
      </c>
      <c r="H14" s="86">
        <f>ROUND(G14/F14,2)</f>
        <v>0.79</v>
      </c>
      <c r="I14" s="238"/>
      <c r="J14" s="28">
        <f t="shared" ref="J14:J15" si="0">ROUND((1720/12*D14)*H14,2)</f>
        <v>905.87</v>
      </c>
      <c r="K14" s="26">
        <f>E14/J14</f>
        <v>36.444103458553656</v>
      </c>
      <c r="L14" s="241"/>
    </row>
    <row r="15" spans="1:13" ht="42" customHeight="1" x14ac:dyDescent="0.3">
      <c r="A15" s="14" t="s">
        <v>145</v>
      </c>
      <c r="B15" s="14" t="s">
        <v>112</v>
      </c>
      <c r="C15" s="84" t="s">
        <v>110</v>
      </c>
      <c r="D15" s="84">
        <v>4</v>
      </c>
      <c r="E15" s="26">
        <v>9321</v>
      </c>
      <c r="F15" s="85">
        <f>SUM(B36:B39)</f>
        <v>680</v>
      </c>
      <c r="G15" s="85">
        <v>300</v>
      </c>
      <c r="H15" s="86">
        <f>ROUND(G15/F15,2)</f>
        <v>0.44</v>
      </c>
      <c r="I15" s="238"/>
      <c r="J15" s="28">
        <f t="shared" si="0"/>
        <v>252.27</v>
      </c>
      <c r="K15" s="26">
        <f>E15/J15</f>
        <v>36.948507551432989</v>
      </c>
      <c r="L15" s="242"/>
    </row>
    <row r="16" spans="1:13" ht="66.599999999999994" customHeight="1" x14ac:dyDescent="0.3">
      <c r="A16" s="14" t="s">
        <v>146</v>
      </c>
      <c r="B16" s="14" t="s">
        <v>112</v>
      </c>
      <c r="C16" s="84" t="s">
        <v>113</v>
      </c>
      <c r="D16" s="84">
        <v>4</v>
      </c>
      <c r="E16" s="26">
        <f>4*1500</f>
        <v>6000</v>
      </c>
      <c r="F16" s="85" t="s">
        <v>16</v>
      </c>
      <c r="G16" s="85">
        <f>4*100</f>
        <v>400</v>
      </c>
      <c r="H16" s="27" t="s">
        <v>16</v>
      </c>
      <c r="I16" s="238"/>
      <c r="J16" s="28" t="s">
        <v>16</v>
      </c>
      <c r="K16" s="26">
        <f>E16/G16</f>
        <v>15</v>
      </c>
      <c r="L16" s="243" t="s">
        <v>147</v>
      </c>
    </row>
    <row r="17" spans="1:12" ht="66.599999999999994" customHeight="1" x14ac:dyDescent="0.3">
      <c r="A17" s="14" t="s">
        <v>148</v>
      </c>
      <c r="B17" s="14" t="s">
        <v>114</v>
      </c>
      <c r="C17" s="84" t="s">
        <v>113</v>
      </c>
      <c r="D17" s="84">
        <v>12</v>
      </c>
      <c r="E17" s="26">
        <f>12*1500</f>
        <v>18000</v>
      </c>
      <c r="F17" s="85" t="s">
        <v>16</v>
      </c>
      <c r="G17" s="85">
        <f>12*100</f>
        <v>1200</v>
      </c>
      <c r="H17" s="27" t="s">
        <v>16</v>
      </c>
      <c r="I17" s="239"/>
      <c r="J17" s="28" t="s">
        <v>16</v>
      </c>
      <c r="K17" s="26">
        <f>E17/G17</f>
        <v>15</v>
      </c>
      <c r="L17" s="243"/>
    </row>
    <row r="18" spans="1:12" x14ac:dyDescent="0.3">
      <c r="E18" s="108"/>
    </row>
    <row r="19" spans="1:12" x14ac:dyDescent="0.3">
      <c r="A19" s="12" t="s">
        <v>149</v>
      </c>
      <c r="B19" s="12" t="s">
        <v>150</v>
      </c>
      <c r="C19" s="87"/>
      <c r="D19" s="87"/>
      <c r="E19" s="87"/>
      <c r="F19" s="87"/>
      <c r="G19" s="87"/>
      <c r="J19" s="102"/>
    </row>
    <row r="20" spans="1:12" x14ac:dyDescent="0.3">
      <c r="E20" s="109"/>
      <c r="F20" s="102"/>
      <c r="J20" s="102"/>
      <c r="K20" s="102" t="s">
        <v>8</v>
      </c>
    </row>
    <row r="21" spans="1:12" ht="34.200000000000003" customHeight="1" x14ac:dyDescent="0.3">
      <c r="A21" s="243" t="s">
        <v>151</v>
      </c>
      <c r="B21" s="243"/>
    </row>
    <row r="22" spans="1:12" ht="43.2" x14ac:dyDescent="0.3">
      <c r="A22" s="110" t="s">
        <v>152</v>
      </c>
      <c r="B22" s="111" t="s">
        <v>255</v>
      </c>
    </row>
    <row r="23" spans="1:12" x14ac:dyDescent="0.3">
      <c r="A23" s="112">
        <v>45292</v>
      </c>
      <c r="B23" s="56">
        <v>184</v>
      </c>
    </row>
    <row r="24" spans="1:12" x14ac:dyDescent="0.3">
      <c r="A24" s="112">
        <v>45323</v>
      </c>
      <c r="B24" s="56">
        <v>168</v>
      </c>
    </row>
    <row r="25" spans="1:12" x14ac:dyDescent="0.3">
      <c r="A25" s="112">
        <v>45352</v>
      </c>
      <c r="B25" s="56">
        <v>168</v>
      </c>
    </row>
    <row r="26" spans="1:12" x14ac:dyDescent="0.3">
      <c r="A26" s="112">
        <v>45383</v>
      </c>
      <c r="B26" s="56">
        <v>176</v>
      </c>
    </row>
    <row r="27" spans="1:12" x14ac:dyDescent="0.3">
      <c r="A27" s="112">
        <v>45413</v>
      </c>
      <c r="B27" s="56">
        <v>184</v>
      </c>
    </row>
    <row r="28" spans="1:12" x14ac:dyDescent="0.3">
      <c r="A28" s="112">
        <v>45444</v>
      </c>
      <c r="B28" s="56">
        <v>160</v>
      </c>
    </row>
    <row r="29" spans="1:12" x14ac:dyDescent="0.3">
      <c r="A29" s="112">
        <v>45474</v>
      </c>
      <c r="B29" s="56">
        <v>184</v>
      </c>
    </row>
    <row r="30" spans="1:12" x14ac:dyDescent="0.3">
      <c r="A30" s="112">
        <v>45505</v>
      </c>
      <c r="B30" s="56">
        <v>176</v>
      </c>
    </row>
    <row r="31" spans="1:12" x14ac:dyDescent="0.3">
      <c r="A31" s="112">
        <v>45536</v>
      </c>
      <c r="B31" s="56">
        <v>168</v>
      </c>
    </row>
    <row r="32" spans="1:12" x14ac:dyDescent="0.3">
      <c r="A32" s="112">
        <v>45566</v>
      </c>
      <c r="B32" s="56">
        <v>184</v>
      </c>
    </row>
    <row r="33" spans="1:5" x14ac:dyDescent="0.3">
      <c r="A33" s="112">
        <v>45597</v>
      </c>
      <c r="B33" s="56">
        <v>168</v>
      </c>
    </row>
    <row r="34" spans="1:5" x14ac:dyDescent="0.3">
      <c r="A34" s="112">
        <v>45627</v>
      </c>
      <c r="B34" s="56">
        <v>176</v>
      </c>
      <c r="C34" s="12">
        <f>SUM(B23:B34)</f>
        <v>2096</v>
      </c>
    </row>
    <row r="35" spans="1:5" x14ac:dyDescent="0.3">
      <c r="A35" s="112">
        <v>45658</v>
      </c>
      <c r="B35" s="56">
        <v>184</v>
      </c>
    </row>
    <row r="36" spans="1:5" x14ac:dyDescent="0.3">
      <c r="A36" s="112">
        <v>45689</v>
      </c>
      <c r="B36" s="56">
        <v>160</v>
      </c>
    </row>
    <row r="37" spans="1:5" x14ac:dyDescent="0.3">
      <c r="A37" s="112">
        <v>45717</v>
      </c>
      <c r="B37" s="56">
        <v>168</v>
      </c>
    </row>
    <row r="38" spans="1:5" x14ac:dyDescent="0.3">
      <c r="A38" s="112">
        <v>45748</v>
      </c>
      <c r="B38" s="56">
        <v>176</v>
      </c>
    </row>
    <row r="39" spans="1:5" x14ac:dyDescent="0.3">
      <c r="A39" s="112">
        <v>45778</v>
      </c>
      <c r="B39" s="56">
        <v>176</v>
      </c>
    </row>
    <row r="40" spans="1:5" x14ac:dyDescent="0.3">
      <c r="A40" s="112">
        <v>45809</v>
      </c>
      <c r="B40" s="56">
        <v>168</v>
      </c>
    </row>
    <row r="41" spans="1:5" x14ac:dyDescent="0.3">
      <c r="A41" s="112">
        <v>45839</v>
      </c>
      <c r="B41" s="56">
        <v>184</v>
      </c>
    </row>
    <row r="42" spans="1:5" x14ac:dyDescent="0.3">
      <c r="A42" s="112">
        <v>45870</v>
      </c>
      <c r="B42" s="56">
        <v>168</v>
      </c>
    </row>
    <row r="43" spans="1:5" x14ac:dyDescent="0.3">
      <c r="A43" s="112">
        <v>45901</v>
      </c>
      <c r="B43" s="56">
        <v>176</v>
      </c>
    </row>
    <row r="44" spans="1:5" x14ac:dyDescent="0.3">
      <c r="A44" s="112">
        <v>45931</v>
      </c>
      <c r="B44" s="56">
        <v>184</v>
      </c>
    </row>
    <row r="45" spans="1:5" x14ac:dyDescent="0.3">
      <c r="A45" s="112">
        <v>45962</v>
      </c>
      <c r="B45" s="56">
        <v>160</v>
      </c>
    </row>
    <row r="46" spans="1:5" x14ac:dyDescent="0.3">
      <c r="A46" s="112">
        <v>45992</v>
      </c>
      <c r="B46" s="56">
        <v>184</v>
      </c>
      <c r="C46" s="12">
        <f>SUM(B35:B46)</f>
        <v>2088</v>
      </c>
      <c r="E46" s="12" t="s">
        <v>8</v>
      </c>
    </row>
    <row r="47" spans="1:5" x14ac:dyDescent="0.3">
      <c r="A47" s="112">
        <v>46023</v>
      </c>
      <c r="B47" s="56">
        <v>176</v>
      </c>
    </row>
    <row r="48" spans="1:5" x14ac:dyDescent="0.3">
      <c r="A48" s="112">
        <v>46054</v>
      </c>
      <c r="B48" s="56">
        <v>160</v>
      </c>
    </row>
    <row r="49" spans="1:2" x14ac:dyDescent="0.3">
      <c r="A49" s="112">
        <v>46082</v>
      </c>
      <c r="B49" s="56">
        <v>176</v>
      </c>
    </row>
    <row r="50" spans="1:2" x14ac:dyDescent="0.3">
      <c r="A50" s="112">
        <v>46113</v>
      </c>
      <c r="B50" s="56">
        <v>176</v>
      </c>
    </row>
    <row r="51" spans="1:2" x14ac:dyDescent="0.3">
      <c r="A51" s="112">
        <v>46143</v>
      </c>
      <c r="B51" s="56">
        <v>168</v>
      </c>
    </row>
    <row r="52" spans="1:2" x14ac:dyDescent="0.3">
      <c r="A52" s="112">
        <v>46174</v>
      </c>
      <c r="B52" s="56">
        <v>176</v>
      </c>
    </row>
    <row r="53" spans="1:2" x14ac:dyDescent="0.3">
      <c r="A53" s="112">
        <v>46204</v>
      </c>
      <c r="B53" s="56">
        <v>184</v>
      </c>
    </row>
    <row r="54" spans="1:2" x14ac:dyDescent="0.3">
      <c r="A54" s="112">
        <v>46235</v>
      </c>
      <c r="B54" s="56">
        <v>168</v>
      </c>
    </row>
    <row r="55" spans="1:2" x14ac:dyDescent="0.3">
      <c r="A55" s="112">
        <v>46266</v>
      </c>
      <c r="B55" s="56">
        <v>176</v>
      </c>
    </row>
    <row r="56" spans="1:2" x14ac:dyDescent="0.3">
      <c r="A56" s="112">
        <v>46296</v>
      </c>
      <c r="B56" s="56">
        <v>176</v>
      </c>
    </row>
    <row r="57" spans="1:2" x14ac:dyDescent="0.3">
      <c r="A57" s="112">
        <v>46327</v>
      </c>
      <c r="B57" s="56">
        <v>168</v>
      </c>
    </row>
    <row r="58" spans="1:2" x14ac:dyDescent="0.3">
      <c r="A58" s="112">
        <v>46357</v>
      </c>
      <c r="B58" s="56">
        <v>184</v>
      </c>
    </row>
    <row r="62" spans="1:2" x14ac:dyDescent="0.3">
      <c r="A62" s="113" t="s">
        <v>153</v>
      </c>
    </row>
    <row r="63" spans="1:2" x14ac:dyDescent="0.3">
      <c r="A63" s="12" t="s">
        <v>115</v>
      </c>
      <c r="B63" s="113" t="s">
        <v>154</v>
      </c>
    </row>
    <row r="64" spans="1:2" x14ac:dyDescent="0.3">
      <c r="A64" s="12" t="s">
        <v>116</v>
      </c>
      <c r="B64" s="12" t="s">
        <v>155</v>
      </c>
    </row>
    <row r="65" spans="1:1" x14ac:dyDescent="0.3">
      <c r="A65" s="113" t="s">
        <v>156</v>
      </c>
    </row>
    <row r="66" spans="1:1" x14ac:dyDescent="0.3">
      <c r="A66" s="12" t="s">
        <v>157</v>
      </c>
    </row>
  </sheetData>
  <mergeCells count="9">
    <mergeCell ref="L11:L12"/>
    <mergeCell ref="I13:I17"/>
    <mergeCell ref="L13:L15"/>
    <mergeCell ref="L16:L17"/>
    <mergeCell ref="A21:B21"/>
    <mergeCell ref="A11:A12"/>
    <mergeCell ref="I11:I12"/>
    <mergeCell ref="J11:J12"/>
    <mergeCell ref="K11:K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86c68d7-96b4-47a7-b31a-82c440fcd5d9">
      <Terms xmlns="http://schemas.microsoft.com/office/infopath/2007/PartnerControls"/>
    </lcf76f155ced4ddcb4097134ff3c332f>
    <TaxCatchAll xmlns="1713891d-1f38-4abf-957f-f154fada173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AF10C531429174E889FC1F738D52250" ma:contentTypeVersion="12" ma:contentTypeDescription="Umožňuje vytvoriť nový dokument." ma:contentTypeScope="" ma:versionID="44eefae5ac2a168ec40713794278fcb4">
  <xsd:schema xmlns:xsd="http://www.w3.org/2001/XMLSchema" xmlns:xs="http://www.w3.org/2001/XMLSchema" xmlns:p="http://schemas.microsoft.com/office/2006/metadata/properties" xmlns:ns2="e86c68d7-96b4-47a7-b31a-82c440fcd5d9" xmlns:ns3="1713891d-1f38-4abf-957f-f154fada1730" targetNamespace="http://schemas.microsoft.com/office/2006/metadata/properties" ma:root="true" ma:fieldsID="0d36af322166b909dc66074c0368a8c7" ns2:_="" ns3:_="">
    <xsd:import namespace="e86c68d7-96b4-47a7-b31a-82c440fcd5d9"/>
    <xsd:import namespace="1713891d-1f38-4abf-957f-f154fada17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c68d7-96b4-47a7-b31a-82c440fcd5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a" ma:readOnly="false" ma:fieldId="{5cf76f15-5ced-4ddc-b409-7134ff3c332f}" ma:taxonomyMulti="true" ma:sspId="faef46ba-690e-4296-948c-a84db52b610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13891d-1f38-4abf-957f-f154fada17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04ee29-92f7-4b2c-9fb4-a9950ea26ed8}" ma:internalName="TaxCatchAll" ma:showField="CatchAllData" ma:web="1713891d-1f38-4abf-957f-f154fada17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22D6C3-DA56-40E8-84D4-8B78587DD4AD}">
  <ds:schemaRefs>
    <ds:schemaRef ds:uri="http://schemas.microsoft.com/office/2006/metadata/properties"/>
    <ds:schemaRef ds:uri="http://schemas.microsoft.com/office/infopath/2007/PartnerControls"/>
    <ds:schemaRef ds:uri="e86c68d7-96b4-47a7-b31a-82c440fcd5d9"/>
    <ds:schemaRef ds:uri="1713891d-1f38-4abf-957f-f154fada1730"/>
  </ds:schemaRefs>
</ds:datastoreItem>
</file>

<file path=customXml/itemProps2.xml><?xml version="1.0" encoding="utf-8"?>
<ds:datastoreItem xmlns:ds="http://schemas.openxmlformats.org/officeDocument/2006/customXml" ds:itemID="{769B4E50-83ED-4B9B-8A5F-23D61E13667A}">
  <ds:schemaRefs>
    <ds:schemaRef ds:uri="http://schemas.microsoft.com/sharepoint/v3/contenttype/forms"/>
  </ds:schemaRefs>
</ds:datastoreItem>
</file>

<file path=customXml/itemProps3.xml><?xml version="1.0" encoding="utf-8"?>
<ds:datastoreItem xmlns:ds="http://schemas.openxmlformats.org/officeDocument/2006/customXml" ds:itemID="{944A661E-CEB1-478D-B85C-E3613E18D4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6c68d7-96b4-47a7-b31a-82c440fcd5d9"/>
    <ds:schemaRef ds:uri="1713891d-1f38-4abf-957f-f154fada17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Budget_TypB_TypeB_BF</dc:title>
  <dc:subject>SK-CIVILSOCIETY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2026-05-19T08:12:28Z</cp:lastPrinted>
  <dcterms:created xsi:type="dcterms:W3CDTF">2025-07-14T08:11:11Z</dcterms:created>
  <dcterms:modified xsi:type="dcterms:W3CDTF">2026-05-20T13:02:45Z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0x0101004AF10C531429174E889FC1F738D52250</vt:lpwstr>
  </property>
  <property fmtid="{D5CDD505-2E9C-101B-9397-08002B2CF9AE}" pid="4" name="Application">
    <vt:lpwstr>GrACE</vt:lpwstr>
  </property>
  <property fmtid="{D5CDD505-2E9C-101B-9397-08002B2CF9AE}" pid="5" name="Funding period">
    <vt:lpwstr>FM 2021-2028</vt:lpwstr>
  </property>
  <property fmtid="{D5CDD505-2E9C-101B-9397-08002B2CF9AE}" pid="6" name="GrACE name">
    <vt:lpwstr>Budget_TypB_TypeB_BF</vt:lpwstr>
  </property>
  <property fmtid="{D5CDD505-2E9C-101B-9397-08002B2CF9AE}" pid="7" name="GrACE context">
    <vt:lpwstr>SK-CIVILSOCIETY</vt:lpwstr>
  </property>
  <property fmtid="{D5CDD505-2E9C-101B-9397-08002B2CF9AE}" pid="8"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9" name="GrACE date/time of download UTC">
    <vt:lpwstr>02-11-2026 08:09:58</vt:lpwstr>
  </property>
  <property fmtid="{D5CDD505-2E9C-101B-9397-08002B2CF9AE}" pid="10" name="GrACE date of creation">
    <vt:lpwstr>17-07-2026</vt:lpwstr>
  </property>
  <property fmtid="{D5CDD505-2E9C-101B-9397-08002B2CF9AE}" pid="11" name="GrACE version number and date">
    <vt:lpwstr>v1.0/17-07-2026</vt:lpwstr>
  </property>
  <property fmtid="{D5CDD505-2E9C-101B-9397-08002B2CF9AE}" pid="12" name="GrACE document classification">
    <vt:lpwstr>8.19.13 Call</vt:lpwstr>
  </property>
  <property fmtid="{D5CDD505-2E9C-101B-9397-08002B2CF9AE}" pid="13" name="GrACE reference ID">
    <vt:lpwstr>64842</vt:lpwstr>
  </property>
</Properties>
</file>