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xl/metadata" ContentType="application/binar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5" Type="http://schemas.openxmlformats.org/officeDocument/2006/relationships/custom-properties" Target="docProps/custom.xml" /><Relationship Id="rId4" Type="http://schemas.openxmlformats.org/officeDocument/2006/relationships/extended-properties" Target="docProps/app.xml" /><Relationship Id="rId2" Type="http://schemas.microsoft.com/office/2011/relationships/webextensiontaskpanes" Target="xl/webextensions/taskpanes.xml" /><Relationship Id="rId3"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bodossakifoundation-my.sharepoint.com/personal/fspiropoulos_bodossaki_gr/Documents/Επιφάνεια εργασίας/"/>
    </mc:Choice>
  </mc:AlternateContent>
  <xr:revisionPtr revIDLastSave="0" documentId="8_{A8777DB0-E7AE-4F0F-8E2C-F482FE2407C9}" xr6:coauthVersionLast="47" xr6:coauthVersionMax="47" xr10:uidLastSave="{00000000-0000-0000-0000-000000000000}"/>
  <bookViews>
    <workbookView xWindow="-108" yWindow="-108" windowWidth="23256" windowHeight="12456" tabRatio="928" activeTab="2" xr2:uid="{00000000-000D-0000-FFFF-FFFF00000000}"/>
  </bookViews>
  <sheets>
    <sheet name="Οδηγίες" sheetId="12" r:id="rId1"/>
    <sheet name="data" sheetId="7" state="hidden" r:id="rId2"/>
    <sheet name="Στοιχεία έργου" sheetId="1" r:id="rId3"/>
    <sheet name="Λίστα Δράσεων" sheetId="2" r:id="rId4"/>
    <sheet name="Κύριες Δράσεις Έργου" sheetId="9" r:id="rId5"/>
    <sheet name="Δράσεις Ανάπτυξης Ικανοτήτων" sheetId="13" r:id="rId6"/>
    <sheet name="Σύνολα προϋπολογισμών ανά Δράση" sheetId="5" r:id="rId7"/>
  </sheets>
  <definedNames>
    <definedName name="_xlnm.Print_Area" localSheetId="5">'Δράσεις Ανάπτυξης Ικανοτήτων'!$A$1:$K$96</definedName>
    <definedName name="_xlnm.Print_Area" localSheetId="4">'Κύριες Δράσεις Έργου'!$A$1:$K$97</definedName>
    <definedName name="_xlnm.Print_Area" localSheetId="3">'Λίστα Δράσεων'!$A$1:$K$36</definedName>
    <definedName name="_xlnm.Print_Area" localSheetId="0">Οδηγίες!$A$1:$U$45</definedName>
    <definedName name="_xlnm.Print_Area" localSheetId="2">'Στοιχεία έργου'!$A$1:$L$31</definedName>
    <definedName name="_xlnm.Print_Area" localSheetId="6">'Σύνολα προϋπολογισμών ανά Δράση'!$A$1:$K$37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9F863LLZYx8ZWSCLMFUXve8fY9xkDLxL+YO+IJK/Ubc="/>
    </ext>
  </extLst>
</workbook>
</file>

<file path=xl/calcChain.xml><?xml version="1.0" encoding="utf-8"?>
<calcChain xmlns="http://schemas.openxmlformats.org/spreadsheetml/2006/main">
  <c r="N11" i="13" l="1"/>
  <c r="N12" i="13"/>
  <c r="N13" i="13"/>
  <c r="D16" i="9"/>
  <c r="G17" i="1"/>
  <c r="G5" i="2" a="1"/>
  <c r="G6" i="2"/>
  <c r="G29" i="1" s="1"/>
  <c r="D17" i="9"/>
  <c r="D18" i="9"/>
  <c r="K5" i="13" l="1"/>
  <c r="G8" i="9"/>
  <c r="B21" i="5"/>
  <c r="B22" i="5"/>
  <c r="B23" i="5"/>
  <c r="B24" i="5"/>
  <c r="B25" i="5"/>
  <c r="B26" i="5"/>
  <c r="B27" i="5"/>
  <c r="B28" i="5"/>
  <c r="B29" i="5"/>
  <c r="B30" i="5"/>
  <c r="B31" i="5"/>
  <c r="B32" i="5"/>
  <c r="B20" i="5"/>
  <c r="B19" i="5"/>
  <c r="A11" i="5"/>
  <c r="A12" i="5"/>
  <c r="A13" i="5"/>
  <c r="A14" i="5"/>
  <c r="A15" i="5"/>
  <c r="A16" i="5"/>
  <c r="A17" i="5"/>
  <c r="A18" i="5"/>
  <c r="A19" i="5"/>
  <c r="A20" i="5"/>
  <c r="A21" i="5"/>
  <c r="A22" i="5"/>
  <c r="A23" i="5"/>
  <c r="A24" i="5"/>
  <c r="A25" i="5"/>
  <c r="A26" i="5"/>
  <c r="A27" i="5"/>
  <c r="A28" i="5"/>
  <c r="A29" i="5"/>
  <c r="A30" i="5"/>
  <c r="A31" i="5"/>
  <c r="A32" i="5"/>
  <c r="B10" i="5"/>
  <c r="B11" i="5"/>
  <c r="B12" i="5"/>
  <c r="B13" i="5"/>
  <c r="B14" i="5"/>
  <c r="B15" i="5"/>
  <c r="B16" i="5"/>
  <c r="B17" i="5"/>
  <c r="B18" i="5"/>
  <c r="X100" i="9"/>
  <c r="W100" i="9"/>
  <c r="V100" i="9"/>
  <c r="U100" i="9"/>
  <c r="O7" i="13"/>
  <c r="O8" i="13"/>
  <c r="O4" i="13"/>
  <c r="O5" i="13"/>
  <c r="O6" i="13"/>
  <c r="O3" i="13"/>
  <c r="O2" i="9" l="1"/>
  <c r="O3" i="9"/>
  <c r="O4" i="9"/>
  <c r="O5" i="9"/>
  <c r="O6" i="9"/>
  <c r="O7" i="9"/>
  <c r="O1" i="9"/>
  <c r="K6" i="13"/>
  <c r="K7" i="13"/>
  <c r="N10" i="13"/>
  <c r="T108" i="13" s="1"/>
  <c r="T109" i="13"/>
  <c r="T110" i="13"/>
  <c r="T111" i="13"/>
  <c r="N5" i="13"/>
  <c r="N6" i="13"/>
  <c r="N7" i="13"/>
  <c r="T105" i="13" s="1"/>
  <c r="N8" i="13"/>
  <c r="T106" i="13" s="1"/>
  <c r="N9" i="13"/>
  <c r="T107" i="13" s="1"/>
  <c r="N9" i="9"/>
  <c r="N10" i="9"/>
  <c r="N11" i="9"/>
  <c r="T111" i="9" s="1"/>
  <c r="N12" i="9"/>
  <c r="T112" i="9" s="1"/>
  <c r="N13" i="9"/>
  <c r="T113" i="9" s="1"/>
  <c r="N14" i="9"/>
  <c r="T114" i="9" s="1"/>
  <c r="D13" i="13"/>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58" i="9"/>
  <c r="D59" i="9"/>
  <c r="D60" i="9"/>
  <c r="D61" i="9"/>
  <c r="D62" i="9"/>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94" i="9"/>
  <c r="D95" i="9"/>
  <c r="D96" i="9"/>
  <c r="D97" i="9"/>
  <c r="K77" i="9"/>
  <c r="K78" i="9"/>
  <c r="K79" i="9"/>
  <c r="K80" i="9"/>
  <c r="K81" i="9"/>
  <c r="K82" i="9"/>
  <c r="K83" i="9"/>
  <c r="K84" i="9"/>
  <c r="K85" i="9"/>
  <c r="K86" i="9"/>
  <c r="K87" i="9"/>
  <c r="K88" i="9"/>
  <c r="K89" i="9"/>
  <c r="K90" i="9"/>
  <c r="K91" i="9"/>
  <c r="K92" i="9"/>
  <c r="K93" i="9"/>
  <c r="K94" i="9"/>
  <c r="K95"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N96" i="9"/>
  <c r="K96" i="9"/>
  <c r="D21" i="9"/>
  <c r="W111" i="13" l="1"/>
  <c r="E32" i="5" s="1"/>
  <c r="AA111" i="13"/>
  <c r="V111" i="13"/>
  <c r="X111" i="13"/>
  <c r="F32" i="5" s="1"/>
  <c r="AB111" i="13"/>
  <c r="AA108" i="13"/>
  <c r="W108" i="13"/>
  <c r="E29" i="5" s="1"/>
  <c r="X108" i="13"/>
  <c r="F29" i="5" s="1"/>
  <c r="AB108" i="13"/>
  <c r="V108" i="13"/>
  <c r="V105" i="13"/>
  <c r="W105" i="13"/>
  <c r="E26" i="5" s="1"/>
  <c r="AB105" i="13"/>
  <c r="X105" i="13"/>
  <c r="F26" i="5" s="1"/>
  <c r="AA105" i="13"/>
  <c r="X110" i="13"/>
  <c r="F31" i="5" s="1"/>
  <c r="W110" i="13"/>
  <c r="E31" i="5" s="1"/>
  <c r="AA110" i="13"/>
  <c r="AB110" i="13"/>
  <c r="V110" i="13"/>
  <c r="AA109" i="13"/>
  <c r="AB109" i="13"/>
  <c r="X109" i="13"/>
  <c r="F30" i="5" s="1"/>
  <c r="W109" i="13"/>
  <c r="E30" i="5" s="1"/>
  <c r="V109" i="13"/>
  <c r="AB106" i="13"/>
  <c r="W106" i="13"/>
  <c r="E27" i="5" s="1"/>
  <c r="V106" i="13"/>
  <c r="AA106" i="13"/>
  <c r="X106" i="13"/>
  <c r="F27" i="5" s="1"/>
  <c r="X107" i="13"/>
  <c r="F28" i="5" s="1"/>
  <c r="V107" i="13"/>
  <c r="W107" i="13"/>
  <c r="E28" i="5" s="1"/>
  <c r="AA107" i="13"/>
  <c r="AB107" i="13"/>
  <c r="AA114" i="9"/>
  <c r="Y114" i="9"/>
  <c r="G19" i="5" s="1"/>
  <c r="AB114" i="9"/>
  <c r="AC114" i="9"/>
  <c r="U114" i="9"/>
  <c r="W114" i="9"/>
  <c r="E19" i="5" s="1"/>
  <c r="V114" i="9"/>
  <c r="Y112" i="9"/>
  <c r="G17" i="5" s="1"/>
  <c r="AA112" i="9"/>
  <c r="AB112" i="9"/>
  <c r="AC112" i="9"/>
  <c r="W112" i="9"/>
  <c r="E17" i="5" s="1"/>
  <c r="V112" i="9"/>
  <c r="U112" i="9"/>
  <c r="AC113" i="9"/>
  <c r="Y113" i="9"/>
  <c r="G18" i="5" s="1"/>
  <c r="AA113" i="9"/>
  <c r="AB113" i="9"/>
  <c r="V113" i="9"/>
  <c r="W113" i="9"/>
  <c r="E18" i="5" s="1"/>
  <c r="U113" i="9"/>
  <c r="AC111" i="9"/>
  <c r="Y111" i="9"/>
  <c r="G16" i="5" s="1"/>
  <c r="AA111" i="9"/>
  <c r="AB111" i="9"/>
  <c r="V111" i="9"/>
  <c r="W111" i="9"/>
  <c r="E16" i="5" s="1"/>
  <c r="U111" i="9"/>
  <c r="N20" i="1"/>
  <c r="N22" i="1"/>
  <c r="Y97" i="13"/>
  <c r="X97" i="13"/>
  <c r="D19" i="5" l="1"/>
  <c r="C18" i="5"/>
  <c r="C19" i="5"/>
  <c r="C16" i="5"/>
  <c r="D16" i="5"/>
  <c r="D18" i="5"/>
  <c r="D17" i="5"/>
  <c r="C17" i="5"/>
  <c r="G22" i="1"/>
  <c r="D14" i="13"/>
  <c r="D15" i="13"/>
  <c r="D16" i="13"/>
  <c r="D17" i="13"/>
  <c r="D18" i="13"/>
  <c r="D19" i="13"/>
  <c r="D20" i="13"/>
  <c r="D21" i="13"/>
  <c r="D19" i="9"/>
  <c r="D20" i="9"/>
  <c r="D22" i="9"/>
  <c r="D23" i="9"/>
  <c r="D24" i="9"/>
  <c r="D25" i="9"/>
  <c r="D26" i="9"/>
  <c r="A23" i="1" l="1"/>
  <c r="W97" i="13" l="1"/>
  <c r="A8" i="5" l="1"/>
  <c r="A9" i="5"/>
  <c r="A10" i="5"/>
  <c r="N3" i="13"/>
  <c r="T101" i="13" s="1"/>
  <c r="N4" i="13"/>
  <c r="T102" i="13" s="1"/>
  <c r="T103" i="13"/>
  <c r="N2" i="13"/>
  <c r="T100" i="13" s="1"/>
  <c r="N1" i="13"/>
  <c r="T99" i="13" s="1"/>
  <c r="N8" i="9"/>
  <c r="T108" i="9" s="1"/>
  <c r="T109" i="9"/>
  <c r="T110" i="9"/>
  <c r="N5" i="9"/>
  <c r="N6" i="9"/>
  <c r="N7" i="9"/>
  <c r="T107" i="9" s="1"/>
  <c r="N2" i="9"/>
  <c r="Q103" i="13"/>
  <c r="V97" i="13"/>
  <c r="U97" i="13"/>
  <c r="N95" i="13"/>
  <c r="K95" i="13"/>
  <c r="D95" i="13"/>
  <c r="N94" i="13"/>
  <c r="K94" i="13"/>
  <c r="D94" i="13"/>
  <c r="N93" i="13"/>
  <c r="K93" i="13"/>
  <c r="D93" i="13"/>
  <c r="N92" i="13"/>
  <c r="K92" i="13"/>
  <c r="D92" i="13"/>
  <c r="N91" i="13"/>
  <c r="K91" i="13"/>
  <c r="D91" i="13"/>
  <c r="N90" i="13"/>
  <c r="K90" i="13"/>
  <c r="D90" i="13"/>
  <c r="N89" i="13"/>
  <c r="K89" i="13"/>
  <c r="D89" i="13"/>
  <c r="N88" i="13"/>
  <c r="K88" i="13"/>
  <c r="D88" i="13"/>
  <c r="N87" i="13"/>
  <c r="K87" i="13"/>
  <c r="D87" i="13"/>
  <c r="N86" i="13"/>
  <c r="K86" i="13"/>
  <c r="D86" i="13"/>
  <c r="N85" i="13"/>
  <c r="K85" i="13"/>
  <c r="D85" i="13"/>
  <c r="N84" i="13"/>
  <c r="K84" i="13"/>
  <c r="D84" i="13"/>
  <c r="N83" i="13"/>
  <c r="K83" i="13"/>
  <c r="D83" i="13"/>
  <c r="N82" i="13"/>
  <c r="K82" i="13"/>
  <c r="D82" i="13"/>
  <c r="N81" i="13"/>
  <c r="K81" i="13"/>
  <c r="D81" i="13"/>
  <c r="N80" i="13"/>
  <c r="K80" i="13"/>
  <c r="D80" i="13"/>
  <c r="N79" i="13"/>
  <c r="K79" i="13"/>
  <c r="D79" i="13"/>
  <c r="N78" i="13"/>
  <c r="K78" i="13"/>
  <c r="D78" i="13"/>
  <c r="N77" i="13"/>
  <c r="K77" i="13"/>
  <c r="D77" i="13"/>
  <c r="N76" i="13"/>
  <c r="K76" i="13"/>
  <c r="D76" i="13"/>
  <c r="N75" i="13"/>
  <c r="K75" i="13"/>
  <c r="D75" i="13"/>
  <c r="N74" i="13"/>
  <c r="K74" i="13"/>
  <c r="D74" i="13"/>
  <c r="N73" i="13"/>
  <c r="K73" i="13"/>
  <c r="D73" i="13"/>
  <c r="N72" i="13"/>
  <c r="K72" i="13"/>
  <c r="D72" i="13"/>
  <c r="N71" i="13"/>
  <c r="K71" i="13"/>
  <c r="D71" i="13"/>
  <c r="N70" i="13"/>
  <c r="K70" i="13"/>
  <c r="D70" i="13"/>
  <c r="N69" i="13"/>
  <c r="K69" i="13"/>
  <c r="D69" i="13"/>
  <c r="N68" i="13"/>
  <c r="K68" i="13"/>
  <c r="D68" i="13"/>
  <c r="N67" i="13"/>
  <c r="K67" i="13"/>
  <c r="D67" i="13"/>
  <c r="N66" i="13"/>
  <c r="K66" i="13"/>
  <c r="D66" i="13"/>
  <c r="N65" i="13"/>
  <c r="K65" i="13"/>
  <c r="D65" i="13"/>
  <c r="N64" i="13"/>
  <c r="K64" i="13"/>
  <c r="D64" i="13"/>
  <c r="N63" i="13"/>
  <c r="K63" i="13"/>
  <c r="D63" i="13"/>
  <c r="N62" i="13"/>
  <c r="K62" i="13"/>
  <c r="D62" i="13"/>
  <c r="N61" i="13"/>
  <c r="K61" i="13"/>
  <c r="D61" i="13"/>
  <c r="N60" i="13"/>
  <c r="K60" i="13"/>
  <c r="D60" i="13"/>
  <c r="N59" i="13"/>
  <c r="K59" i="13"/>
  <c r="D59" i="13"/>
  <c r="N58" i="13"/>
  <c r="K58" i="13"/>
  <c r="D58" i="13"/>
  <c r="N57" i="13"/>
  <c r="K57" i="13"/>
  <c r="D57" i="13"/>
  <c r="N56" i="13"/>
  <c r="K56" i="13"/>
  <c r="D56" i="13"/>
  <c r="N55" i="13"/>
  <c r="K55" i="13"/>
  <c r="D55" i="13"/>
  <c r="N54" i="13"/>
  <c r="K54" i="13"/>
  <c r="D54" i="13"/>
  <c r="N53" i="13"/>
  <c r="K53" i="13"/>
  <c r="D53" i="13"/>
  <c r="N52" i="13"/>
  <c r="K52" i="13"/>
  <c r="D52" i="13"/>
  <c r="N51" i="13"/>
  <c r="K51" i="13"/>
  <c r="D51" i="13"/>
  <c r="N50" i="13"/>
  <c r="K50" i="13"/>
  <c r="D50" i="13"/>
  <c r="N49" i="13"/>
  <c r="K49" i="13"/>
  <c r="D49" i="13"/>
  <c r="N48" i="13"/>
  <c r="K48" i="13"/>
  <c r="D48" i="13"/>
  <c r="N47" i="13"/>
  <c r="K47" i="13"/>
  <c r="D47" i="13"/>
  <c r="N46" i="13"/>
  <c r="K46" i="13"/>
  <c r="D46" i="13"/>
  <c r="N45" i="13"/>
  <c r="K45" i="13"/>
  <c r="D45" i="13"/>
  <c r="N44" i="13"/>
  <c r="K44" i="13"/>
  <c r="D44" i="13"/>
  <c r="N43" i="13"/>
  <c r="K43" i="13"/>
  <c r="D43" i="13"/>
  <c r="N42" i="13"/>
  <c r="K42" i="13"/>
  <c r="D42" i="13"/>
  <c r="N41" i="13"/>
  <c r="K41" i="13"/>
  <c r="D41" i="13"/>
  <c r="N40" i="13"/>
  <c r="K40" i="13"/>
  <c r="D40" i="13"/>
  <c r="N39" i="13"/>
  <c r="K39" i="13"/>
  <c r="D39" i="13"/>
  <c r="N38" i="13"/>
  <c r="K38" i="13"/>
  <c r="D38" i="13"/>
  <c r="N37" i="13"/>
  <c r="K37" i="13"/>
  <c r="D37" i="13"/>
  <c r="N36" i="13"/>
  <c r="K36" i="13"/>
  <c r="D36" i="13"/>
  <c r="N35" i="13"/>
  <c r="K35" i="13"/>
  <c r="D35" i="13"/>
  <c r="N34" i="13"/>
  <c r="K34" i="13"/>
  <c r="D34" i="13"/>
  <c r="N33" i="13"/>
  <c r="K33" i="13"/>
  <c r="D33" i="13"/>
  <c r="N32" i="13"/>
  <c r="K32" i="13"/>
  <c r="D32" i="13"/>
  <c r="N31" i="13"/>
  <c r="K31" i="13"/>
  <c r="D31" i="13"/>
  <c r="N30" i="13"/>
  <c r="K30" i="13"/>
  <c r="D30" i="13"/>
  <c r="N29" i="13"/>
  <c r="K29" i="13"/>
  <c r="D29" i="13"/>
  <c r="N28" i="13"/>
  <c r="K28" i="13"/>
  <c r="D28" i="13"/>
  <c r="N27" i="13"/>
  <c r="K27" i="13"/>
  <c r="D27" i="13"/>
  <c r="N26" i="13"/>
  <c r="K26" i="13"/>
  <c r="D26" i="13"/>
  <c r="N25" i="13"/>
  <c r="Z111" i="13" s="1"/>
  <c r="C32" i="5" s="1"/>
  <c r="K25" i="13"/>
  <c r="D25" i="13"/>
  <c r="N24" i="13"/>
  <c r="Z110" i="13" s="1"/>
  <c r="C31" i="5" s="1"/>
  <c r="K24" i="13"/>
  <c r="U110" i="13" s="1"/>
  <c r="D24" i="13"/>
  <c r="N23" i="13"/>
  <c r="Z109" i="13" s="1"/>
  <c r="C30" i="5" s="1"/>
  <c r="K23" i="13"/>
  <c r="U109" i="13" s="1"/>
  <c r="D23" i="13"/>
  <c r="N22" i="13"/>
  <c r="Z108" i="13" s="1"/>
  <c r="C29" i="5" s="1"/>
  <c r="K22" i="13"/>
  <c r="U108" i="13" s="1"/>
  <c r="D22" i="13"/>
  <c r="N21" i="13"/>
  <c r="Z107" i="13" s="1"/>
  <c r="C28" i="5" s="1"/>
  <c r="K21" i="13"/>
  <c r="U107" i="13" s="1"/>
  <c r="N20" i="13"/>
  <c r="Z106" i="13" s="1"/>
  <c r="C27" i="5" s="1"/>
  <c r="K20" i="13"/>
  <c r="U106" i="13" s="1"/>
  <c r="N19" i="13"/>
  <c r="Z105" i="13" s="1"/>
  <c r="C26" i="5" s="1"/>
  <c r="K19" i="13"/>
  <c r="U105" i="13" s="1"/>
  <c r="N18" i="13"/>
  <c r="K18" i="13"/>
  <c r="N17" i="13"/>
  <c r="K17" i="13"/>
  <c r="N16" i="13"/>
  <c r="K16" i="13"/>
  <c r="N15" i="13"/>
  <c r="K15" i="13"/>
  <c r="N14" i="13"/>
  <c r="K14" i="13"/>
  <c r="K13" i="13"/>
  <c r="S117" i="13"/>
  <c r="T104" i="13"/>
  <c r="S116" i="13"/>
  <c r="S115" i="13"/>
  <c r="S114" i="13"/>
  <c r="K17" i="9"/>
  <c r="X113" i="9" s="1"/>
  <c r="U99" i="9"/>
  <c r="V99" i="9"/>
  <c r="S117" i="9"/>
  <c r="S118" i="9"/>
  <c r="S119" i="9"/>
  <c r="S116" i="9"/>
  <c r="N17" i="9"/>
  <c r="N18" i="9"/>
  <c r="N19" i="9"/>
  <c r="N20" i="9"/>
  <c r="N21" i="9"/>
  <c r="N22" i="9"/>
  <c r="N23" i="9"/>
  <c r="N24" i="9"/>
  <c r="N25" i="9"/>
  <c r="N26" i="9"/>
  <c r="N27" i="9"/>
  <c r="N28" i="9"/>
  <c r="N97" i="9"/>
  <c r="N16" i="9"/>
  <c r="K19" i="9"/>
  <c r="K20" i="9"/>
  <c r="K21" i="9"/>
  <c r="K22" i="9"/>
  <c r="K23" i="9"/>
  <c r="K24" i="9"/>
  <c r="K25" i="9"/>
  <c r="K26" i="9"/>
  <c r="K27" i="9"/>
  <c r="K28" i="9"/>
  <c r="K97" i="9"/>
  <c r="K18" i="9"/>
  <c r="K16" i="9"/>
  <c r="A22" i="1"/>
  <c r="G7" i="13" l="1"/>
  <c r="G6" i="13"/>
  <c r="X111" i="9"/>
  <c r="Z111" i="9" s="1"/>
  <c r="H16" i="5" s="1"/>
  <c r="F18" i="5"/>
  <c r="Z113" i="9"/>
  <c r="H18" i="5" s="1"/>
  <c r="X114" i="9"/>
  <c r="F19" i="5" s="1"/>
  <c r="X112" i="9"/>
  <c r="U99" i="13"/>
  <c r="G4" i="13"/>
  <c r="Y108" i="13"/>
  <c r="H29" i="5" s="1"/>
  <c r="D29" i="5"/>
  <c r="U111" i="13"/>
  <c r="Y106" i="13"/>
  <c r="H27" i="5" s="1"/>
  <c r="D27" i="5"/>
  <c r="Y109" i="13"/>
  <c r="H30" i="5" s="1"/>
  <c r="D30" i="5"/>
  <c r="Y107" i="13"/>
  <c r="H28" i="5" s="1"/>
  <c r="D28" i="5"/>
  <c r="Y105" i="13"/>
  <c r="H26" i="5" s="1"/>
  <c r="D26" i="5"/>
  <c r="Y110" i="13"/>
  <c r="H31" i="5" s="1"/>
  <c r="D31" i="5"/>
  <c r="V99" i="13"/>
  <c r="V101" i="13"/>
  <c r="W103" i="13"/>
  <c r="E24" i="5" s="1"/>
  <c r="V103" i="13"/>
  <c r="X103" i="13"/>
  <c r="F24" i="5" s="1"/>
  <c r="U103" i="13"/>
  <c r="X102" i="13"/>
  <c r="F23" i="5" s="1"/>
  <c r="V102" i="13"/>
  <c r="W102" i="13"/>
  <c r="E23" i="5" s="1"/>
  <c r="U102" i="13"/>
  <c r="X101" i="13"/>
  <c r="F22" i="5" s="1"/>
  <c r="W101" i="13"/>
  <c r="E22" i="5" s="1"/>
  <c r="U101" i="13"/>
  <c r="X104" i="13"/>
  <c r="F25" i="5" s="1"/>
  <c r="W104" i="13"/>
  <c r="E25" i="5" s="1"/>
  <c r="V104" i="13"/>
  <c r="U104" i="13"/>
  <c r="X99" i="13"/>
  <c r="F20" i="5" s="1"/>
  <c r="W99" i="13"/>
  <c r="E20" i="5" s="1"/>
  <c r="W100" i="13"/>
  <c r="E21" i="5" s="1"/>
  <c r="V100" i="13"/>
  <c r="U100" i="13"/>
  <c r="X100" i="13"/>
  <c r="F21" i="5" s="1"/>
  <c r="X110" i="9"/>
  <c r="F15" i="5" s="1"/>
  <c r="Y110" i="9"/>
  <c r="G15" i="5" s="1"/>
  <c r="W110" i="9"/>
  <c r="E15" i="5" s="1"/>
  <c r="U110" i="9"/>
  <c r="V110" i="9"/>
  <c r="X109" i="9"/>
  <c r="F14" i="5" s="1"/>
  <c r="W109" i="9"/>
  <c r="E14" i="5" s="1"/>
  <c r="V109" i="9"/>
  <c r="U109" i="9"/>
  <c r="Y109" i="9"/>
  <c r="G14" i="5" s="1"/>
  <c r="U108" i="9"/>
  <c r="V108" i="9"/>
  <c r="Y108" i="9"/>
  <c r="G13" i="5" s="1"/>
  <c r="X108" i="9"/>
  <c r="F13" i="5" s="1"/>
  <c r="W108" i="9"/>
  <c r="E13" i="5" s="1"/>
  <c r="Y107" i="9"/>
  <c r="G12" i="5" s="1"/>
  <c r="W107" i="9"/>
  <c r="E12" i="5" s="1"/>
  <c r="X107" i="9"/>
  <c r="F12" i="5" s="1"/>
  <c r="V107" i="9"/>
  <c r="U107" i="9"/>
  <c r="G4" i="9"/>
  <c r="G5" i="13"/>
  <c r="Q105" i="9"/>
  <c r="Q101" i="9"/>
  <c r="Q102" i="13"/>
  <c r="Q100" i="13"/>
  <c r="Q99" i="13"/>
  <c r="Q101" i="13"/>
  <c r="AB110" i="9"/>
  <c r="AC110" i="9"/>
  <c r="AA110" i="9"/>
  <c r="AB109" i="9"/>
  <c r="AC109" i="9"/>
  <c r="AA109" i="9"/>
  <c r="AC108" i="9"/>
  <c r="AA108" i="9"/>
  <c r="AB108" i="9"/>
  <c r="AC107" i="9"/>
  <c r="AA107" i="9"/>
  <c r="AB107" i="9"/>
  <c r="Z103" i="13"/>
  <c r="AB103" i="13"/>
  <c r="AA103" i="13"/>
  <c r="AB101" i="13"/>
  <c r="AA101" i="13"/>
  <c r="Z101" i="13"/>
  <c r="AB99" i="13"/>
  <c r="AA99" i="13"/>
  <c r="Z99" i="13"/>
  <c r="AB104" i="13"/>
  <c r="AA104" i="13"/>
  <c r="Z104" i="13"/>
  <c r="AB100" i="13"/>
  <c r="Z100" i="13"/>
  <c r="AA100" i="13"/>
  <c r="AB102" i="13"/>
  <c r="AA102" i="13"/>
  <c r="Z102" i="13"/>
  <c r="G5" i="9"/>
  <c r="H6" i="13" l="1"/>
  <c r="F16" i="5"/>
  <c r="I16" i="5" s="1"/>
  <c r="Z114" i="9"/>
  <c r="H19" i="5" s="1"/>
  <c r="I19" i="5" s="1"/>
  <c r="I18" i="5"/>
  <c r="F17" i="5"/>
  <c r="Z112" i="9"/>
  <c r="H17" i="5" s="1"/>
  <c r="D20" i="5"/>
  <c r="C20" i="5"/>
  <c r="I31" i="5"/>
  <c r="D23" i="5"/>
  <c r="D13" i="5"/>
  <c r="H4" i="13"/>
  <c r="H8" i="13" s="1"/>
  <c r="G9" i="13" s="1"/>
  <c r="G10" i="13" s="1"/>
  <c r="C12" i="5"/>
  <c r="C15" i="5"/>
  <c r="C14" i="5"/>
  <c r="D25" i="5"/>
  <c r="C23" i="5"/>
  <c r="I29" i="5"/>
  <c r="I28" i="5"/>
  <c r="D14" i="5"/>
  <c r="D12" i="5"/>
  <c r="D15" i="5"/>
  <c r="C24" i="5"/>
  <c r="I30" i="5"/>
  <c r="C21" i="5"/>
  <c r="C22" i="5"/>
  <c r="D21" i="5"/>
  <c r="D24" i="5"/>
  <c r="I27" i="5"/>
  <c r="D22" i="5"/>
  <c r="C25" i="5"/>
  <c r="I26" i="5"/>
  <c r="Y111" i="13"/>
  <c r="H32" i="5" s="1"/>
  <c r="D32" i="5"/>
  <c r="C13" i="5"/>
  <c r="Y99" i="13"/>
  <c r="H20" i="5" s="1"/>
  <c r="Y101" i="13"/>
  <c r="H22" i="5" s="1"/>
  <c r="Y100" i="13"/>
  <c r="H21" i="5" s="1"/>
  <c r="Y103" i="13"/>
  <c r="H24" i="5" s="1"/>
  <c r="Y104" i="13"/>
  <c r="H25" i="5" s="1"/>
  <c r="Y102" i="13"/>
  <c r="H23" i="5" s="1"/>
  <c r="Z107" i="9"/>
  <c r="H12" i="5" s="1"/>
  <c r="Z108" i="9"/>
  <c r="H13" i="5" s="1"/>
  <c r="Z110" i="9"/>
  <c r="H15" i="5" s="1"/>
  <c r="Z109" i="9"/>
  <c r="H14" i="5" s="1"/>
  <c r="Q104" i="13"/>
  <c r="B6" i="5"/>
  <c r="B7" i="5"/>
  <c r="B8" i="5"/>
  <c r="B9" i="5"/>
  <c r="I13" i="5" l="1"/>
  <c r="I20" i="5"/>
  <c r="I17" i="5"/>
  <c r="I23" i="5"/>
  <c r="I25" i="5"/>
  <c r="I22" i="5"/>
  <c r="I21" i="5"/>
  <c r="I15" i="5"/>
  <c r="I12" i="5"/>
  <c r="I14" i="5"/>
  <c r="I24" i="5"/>
  <c r="I32" i="5"/>
  <c r="T106" i="9"/>
  <c r="T105" i="9"/>
  <c r="N4" i="9"/>
  <c r="T104" i="9" s="1"/>
  <c r="N3" i="9"/>
  <c r="T103" i="9" s="1"/>
  <c r="T102" i="9"/>
  <c r="N1" i="9"/>
  <c r="T101" i="9" s="1"/>
  <c r="U101" i="9" s="1"/>
  <c r="G7" i="9"/>
  <c r="J20" i="5" l="1"/>
  <c r="E23" i="1" s="1"/>
  <c r="Y105" i="9"/>
  <c r="G10" i="5" s="1"/>
  <c r="X105" i="9"/>
  <c r="F10" i="5" s="1"/>
  <c r="W105" i="9"/>
  <c r="E10" i="5" s="1"/>
  <c r="V105" i="9"/>
  <c r="U105" i="9"/>
  <c r="W106" i="9"/>
  <c r="E11" i="5" s="1"/>
  <c r="V106" i="9"/>
  <c r="X106" i="9"/>
  <c r="F11" i="5" s="1"/>
  <c r="U106" i="9"/>
  <c r="Y106" i="9"/>
  <c r="G11" i="5" s="1"/>
  <c r="X101" i="9"/>
  <c r="F6" i="5" s="1"/>
  <c r="W101" i="9"/>
  <c r="V101" i="9"/>
  <c r="Y101" i="9"/>
  <c r="G6" i="5" s="1"/>
  <c r="W102" i="9"/>
  <c r="X102" i="9"/>
  <c r="F7" i="5" s="1"/>
  <c r="Y102" i="9"/>
  <c r="G7" i="5" s="1"/>
  <c r="U102" i="9"/>
  <c r="V102" i="9"/>
  <c r="X103" i="9"/>
  <c r="F8" i="5" s="1"/>
  <c r="W103" i="9"/>
  <c r="Y103" i="9"/>
  <c r="G8" i="5" s="1"/>
  <c r="U103" i="9"/>
  <c r="V103" i="9"/>
  <c r="Y104" i="9"/>
  <c r="G9" i="5" s="1"/>
  <c r="X104" i="9"/>
  <c r="F9" i="5" s="1"/>
  <c r="V104" i="9"/>
  <c r="W104" i="9"/>
  <c r="E9" i="5" s="1"/>
  <c r="U104" i="9"/>
  <c r="AA105" i="9"/>
  <c r="AB105" i="9"/>
  <c r="AA106" i="9"/>
  <c r="AB106" i="9"/>
  <c r="AA101" i="9"/>
  <c r="AB101" i="9"/>
  <c r="AB102" i="9"/>
  <c r="AA102" i="9"/>
  <c r="AA103" i="9"/>
  <c r="AB103" i="9"/>
  <c r="AA104" i="9"/>
  <c r="AB104" i="9"/>
  <c r="Q102" i="9"/>
  <c r="Q103" i="9"/>
  <c r="Q104" i="9"/>
  <c r="G6" i="9"/>
  <c r="H6" i="9" s="1"/>
  <c r="AC104" i="9"/>
  <c r="AC105" i="9"/>
  <c r="AC101" i="9"/>
  <c r="AC106" i="9"/>
  <c r="AC103" i="9"/>
  <c r="AC102" i="9"/>
  <c r="D9" i="5" l="1"/>
  <c r="D10" i="5"/>
  <c r="D11" i="5"/>
  <c r="C6" i="5"/>
  <c r="Z103" i="9"/>
  <c r="H8" i="5" s="1"/>
  <c r="Z104" i="9"/>
  <c r="H9" i="5" s="1"/>
  <c r="Z101" i="9"/>
  <c r="H6" i="5" s="1"/>
  <c r="Z105" i="9"/>
  <c r="H10" i="5" s="1"/>
  <c r="Z102" i="9"/>
  <c r="H7" i="5" s="1"/>
  <c r="Z106" i="9"/>
  <c r="H11" i="5" s="1"/>
  <c r="Q106" i="9"/>
  <c r="E7" i="5"/>
  <c r="E8" i="5"/>
  <c r="G33" i="5"/>
  <c r="C11" i="5"/>
  <c r="E6" i="5"/>
  <c r="C8" i="5"/>
  <c r="C9" i="5"/>
  <c r="H4" i="9"/>
  <c r="D6" i="5"/>
  <c r="C10" i="5"/>
  <c r="C7" i="5"/>
  <c r="D8" i="5"/>
  <c r="D7" i="5"/>
  <c r="I10" i="5" l="1"/>
  <c r="K4" i="13"/>
  <c r="K9" i="13" s="1"/>
  <c r="I9" i="5"/>
  <c r="I11" i="5"/>
  <c r="AB121" i="9"/>
  <c r="I6" i="5"/>
  <c r="I8" i="5"/>
  <c r="I7" i="5"/>
  <c r="G9" i="9"/>
  <c r="I33" i="5" l="1"/>
  <c r="J6" i="5"/>
  <c r="J10" i="13"/>
  <c r="G26" i="1" s="1"/>
  <c r="G10" i="9"/>
  <c r="I10" i="9" s="1"/>
  <c r="E22" i="1" l="1"/>
  <c r="E24" i="1" s="1"/>
  <c r="J33" i="5"/>
  <c r="I8" i="9" s="1"/>
  <c r="G27" i="1" s="1"/>
  <c r="G11" i="9"/>
  <c r="G28" i="1" s="1"/>
  <c r="A7" i="5"/>
  <c r="A6" i="5"/>
  <c r="E33" i="5" l="1"/>
  <c r="F33" i="5"/>
  <c r="D33" i="5" l="1"/>
  <c r="C33" i="5"/>
  <c r="H33" i="5" l="1"/>
  <c r="G23" i="1" l="1"/>
  <c r="A26" i="1" l="1"/>
  <c r="K10" i="13" l="1"/>
  <c r="I9" i="13" l="1"/>
  <c r="G30" i="1" s="1"/>
  <c r="N26"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<sst xmlns="http://schemas.openxmlformats.org/spreadsheetml/2006/main" count="437" uniqueCount="188">
  <si>
    <t>A1</t>
  </si>
  <si>
    <t>A2</t>
  </si>
  <si>
    <t>B1</t>
  </si>
  <si>
    <t>A</t>
  </si>
  <si>
    <t>B2</t>
  </si>
  <si>
    <t>B</t>
  </si>
  <si>
    <t>C</t>
  </si>
  <si>
    <t>€</t>
  </si>
  <si>
    <t xml:space="preserve">€ </t>
  </si>
  <si>
    <t xml:space="preserve"> </t>
  </si>
  <si>
    <t>Κόστος προσωπικού</t>
  </si>
  <si>
    <t>Επαγγελματίες</t>
  </si>
  <si>
    <t>Λοιπές δαπάνες</t>
  </si>
  <si>
    <t>Ταξίδια</t>
  </si>
  <si>
    <t>Φορέας</t>
  </si>
  <si>
    <t>D</t>
  </si>
  <si>
    <t>Προσωπικό</t>
  </si>
  <si>
    <t>Λοιπές</t>
  </si>
  <si>
    <t>Έμμεσες δαπάνες</t>
  </si>
  <si>
    <t>No Δράσης</t>
  </si>
  <si>
    <t>Τύπος Δράσης</t>
  </si>
  <si>
    <t>Μήνας ολοκλήρωσης</t>
  </si>
  <si>
    <t>M1</t>
  </si>
  <si>
    <t>M2</t>
  </si>
  <si>
    <t>M3</t>
  </si>
  <si>
    <t>M4</t>
  </si>
  <si>
    <t>M5</t>
  </si>
  <si>
    <t>M6</t>
  </si>
  <si>
    <t>M7</t>
  </si>
  <si>
    <t>M8</t>
  </si>
  <si>
    <t>M9</t>
  </si>
  <si>
    <t>M10</t>
  </si>
  <si>
    <t>M11</t>
  </si>
  <si>
    <t>M12</t>
  </si>
  <si>
    <t>Personnel Months - A1</t>
  </si>
  <si>
    <t>Personnel Months - A2</t>
  </si>
  <si>
    <t>Σύνολα</t>
  </si>
  <si>
    <t>Οδηγίες Συμπλήρωσης Προϋπολογισμού</t>
  </si>
  <si>
    <r>
      <t xml:space="preserve">→ Το αρχείο να συμπληρωθεί </t>
    </r>
    <r>
      <rPr>
        <b/>
        <u/>
        <sz val="10"/>
        <color theme="1"/>
        <rFont val="Calibri"/>
        <family val="2"/>
        <charset val="161"/>
        <scheme val="minor"/>
      </rPr>
      <t>μόνο</t>
    </r>
    <r>
      <rPr>
        <sz val="10"/>
        <color theme="1"/>
        <rFont val="Calibri"/>
        <family val="2"/>
        <charset val="161"/>
        <scheme val="minor"/>
      </rPr>
      <t xml:space="preserve"> με τη χρήση του Microsoft Excel.</t>
    </r>
  </si>
  <si>
    <t>Φύλλο "Στοιχεία Έργου"</t>
  </si>
  <si>
    <t>→ Συμπληρώστε συνοπτική περιγραφή της δαπάνης.</t>
  </si>
  <si>
    <t xml:space="preserve">             → Τεμάχια για τον αριθμό τεμαχίων που θα προμηθευτείτε (Λοιπές Δαπάνες).</t>
  </si>
  <si>
    <t>→ Συμπληρώστε την αξία ανά μονάδα.</t>
  </si>
  <si>
    <t>→ Βάσει της παραπάνω επιλογής σας συμπληρώστε τον αριθμό μονάδων της δαπάνης.</t>
  </si>
  <si>
    <t>ΓΕΝΙΚΕΣ ΣΗΜΕΙΩΣΕΙΣ</t>
  </si>
  <si>
    <t xml:space="preserve">             → Μήνες απασχόλησης (Κόστος Προσωπικού).</t>
  </si>
  <si>
    <t>→ Η περιγραφή των δράσεων θα πρέπει να συμπληρώνεται στα ζητούμενα κελιά όσο το δυνατόν πιο συμπυκνωμένη αλλά ευκρινής &amp; κατανοητή.</t>
  </si>
  <si>
    <t>→ Συμπληρώστε όλα τα απαραίτητα υποχρεωτικά κελιά. Ειδικότερα:</t>
  </si>
  <si>
    <t>→ Επιλέξτε από τις παρακάτω επιλογές τη μονάδα υπολογισμού ώστε να προχωρήσετε στον υπολογισμό του ύψους της δαπάνης:</t>
  </si>
  <si>
    <t xml:space="preserve">             → Υπηρεσίες για τον αριθμό προσφερόμενων υπηρεσιών που θα λάβετε (Λοιπές Δαπάνες).</t>
  </si>
  <si>
    <t>→ Στη στήλη ποσοστό επιλέξτε το ποσοστό απασχόλησης του προσωπικού στη δράση.</t>
  </si>
  <si>
    <r>
      <t xml:space="preserve">→ Στο παρόν φύλλο θα βρείτε αναλυτικά την κοστολόγηση του ύψους των δαπάνων ανά κατηγορία &amp; ανά δράση </t>
    </r>
    <r>
      <rPr>
        <b/>
        <sz val="10"/>
        <color theme="1"/>
        <rFont val="Calibri"/>
        <family val="2"/>
        <charset val="161"/>
        <scheme val="minor"/>
      </rPr>
      <t>για το σύνολο του έργου</t>
    </r>
    <r>
      <rPr>
        <sz val="10"/>
        <color theme="1"/>
        <rFont val="Calibri"/>
        <family val="2"/>
        <charset val="161"/>
        <scheme val="minor"/>
      </rPr>
      <t>.</t>
    </r>
  </si>
  <si>
    <t>Ανακατασκευή</t>
  </si>
  <si>
    <t xml:space="preserve">C Ανακατασκευής - ανακαίνισης ακινήτου / cost of reconstruction or renovation of property </t>
  </si>
  <si>
    <t>- Μήνες (εργασίας)</t>
  </si>
  <si>
    <t>- Τεμάχια</t>
  </si>
  <si>
    <t>- Υπηρεσία</t>
  </si>
  <si>
    <t xml:space="preserve">Δαπάνες </t>
  </si>
  <si>
    <t xml:space="preserve">No Δράσης </t>
  </si>
  <si>
    <t>Μήνες</t>
  </si>
  <si>
    <t xml:space="preserve">B.2 Λοιπές Δαπάνες, Αγορές και Υπηρεσίες </t>
  </si>
  <si>
    <t>Συνολικές επιλέξιμες δαπάνες ανά δράση</t>
  </si>
  <si>
    <t>Συνολικές επιλέξιμες δαπάνες ανά πακέτο Εργασίας</t>
  </si>
  <si>
    <t>Β1. Ταξίδια</t>
  </si>
  <si>
    <t>A1. Κόστος προσωπικού</t>
  </si>
  <si>
    <t>Α2. Υπάλληλοι και
Ελ. Επαγγελματίες</t>
  </si>
  <si>
    <t>ΜΗΝΥΜΑΤΑ  ΕΛΕΓΧΟΥ</t>
  </si>
  <si>
    <t>D. Έμμεσες δαπάνες
(7%)</t>
  </si>
  <si>
    <t>C. Ανακατασκευής - ανακαίνισης ακινήτου</t>
  </si>
  <si>
    <t>CBC</t>
  </si>
  <si>
    <t>ΜΕΓΑΛΑ</t>
  </si>
  <si>
    <t>ΜΙΝ</t>
  </si>
  <si>
    <t>ΜΑΧ</t>
  </si>
  <si>
    <t>ΜΕ ΕΜΜΕΣΕΣ</t>
  </si>
  <si>
    <t>ΧΩΡΙΣ ΕΜΜΕΣΕΣ</t>
  </si>
  <si>
    <t>Σύνολο wp1-3</t>
  </si>
  <si>
    <t>max CB</t>
  </si>
  <si>
    <t>min core activities costs for max CBC</t>
  </si>
  <si>
    <t>max core activities costs for 0 CBC</t>
  </si>
  <si>
    <t>*Η διάρκεια του έργου μπορεί να είναι από 6 έως 12 μήνες</t>
  </si>
  <si>
    <t>Δ.3</t>
  </si>
  <si>
    <t>Δράσεις Ανάπτυξης Ικανοτήτων</t>
  </si>
  <si>
    <t>Μέγιστο επιτρεπόμενο CB</t>
  </si>
  <si>
    <t>Δ.15</t>
  </si>
  <si>
    <t>Δ.1</t>
  </si>
  <si>
    <t>Δ.2</t>
  </si>
  <si>
    <t>Δ.4</t>
  </si>
  <si>
    <t>Δ.5</t>
  </si>
  <si>
    <t>Δ.6</t>
  </si>
  <si>
    <t>Δ.7</t>
  </si>
  <si>
    <t>Δ.8</t>
  </si>
  <si>
    <t>Δ.9</t>
  </si>
  <si>
    <t>Δ.10</t>
  </si>
  <si>
    <t>Δ.11</t>
  </si>
  <si>
    <t>Δ.12</t>
  </si>
  <si>
    <t>Δ.13</t>
  </si>
  <si>
    <t>Δ.14</t>
  </si>
  <si>
    <t>→ Συμπληρώστε στη στήλη "Τίτλος Δράσης" τον τίτλο της δράσης που προτίθεστε να πραγματοποιήσετε (ο τίτλος θα πρέπει να ταυτίζεται με το αντίστοιχο πεδίο που έχετε συμπληρώσει στην ηλεκτρονική αίτηση).</t>
  </si>
  <si>
    <t>→ Επιλέξτε από την αναπτυσσόμενη λίστα στις στήλες "Μήνας Έναρξης" και "Μήνας Ολοκλήρωσης" τον μήνα που ξεκινά και ολοκληρώνεται αντιστοίχως η δράση. Οι μήνες θα πρέπει να βρίσκονται εντός της διάρκειας του έργου και ο Μήνας Έναρξης να μην είναι μεταγενέστερος του Μήνα Ολοκλήρωσης.</t>
  </si>
  <si>
    <t>→ Επιλέξτε από την αναπτυσσόμενη λίστα την κατηγορία δαπάνης (Α1- Κόστος προσωπικού, Α2- Κόστος προσωπικού/επαγγελματίες, Β1- Ταξίδια, Β2- Λοιπές Δαπάνες, C- Δαπάνες ανακατασκευής/ανακαίνισης ακινήτου, όπου προβλέπεται). Οι έμμεσες δαπάνες (D, 7%) υπολογίζονται αυτόματα.</t>
  </si>
  <si>
    <t xml:space="preserve">             → Κόστη μεταφοράς (Ταξίδια*).</t>
  </si>
  <si>
    <t xml:space="preserve">             → Ημέρες διαμονής (Ταξίδια).</t>
  </si>
  <si>
    <t xml:space="preserve">             → Ημέρες διατροφής (Ταξίδια).</t>
  </si>
  <si>
    <t>* Όρια Δαπανών Ταξιδίων</t>
  </si>
  <si>
    <t>https://commission.europa.eu/funding-and-tenders/procedures-guidelines-tenders/information-contractors-and-beneficiaries/calculate-unit-costs-eligible-travel-costs_en</t>
  </si>
  <si>
    <t>https://ec.europa.eu/info/funding-tenders/opportunities/docs/2021-2027/common/guidance/additional-information-on-unit-costs-and-contributions_en.pdf</t>
  </si>
  <si>
    <t>Προώθηση των Ανθρωπίνων Δικαιωμάτων, της Κοινωνικής Δικαιοσύνης και της Καταπολέμησης των Διακρίσεων</t>
  </si>
  <si>
    <t>ΣΤΟΙΧΕΙΑ ΕΡΓΟΥ</t>
  </si>
  <si>
    <t xml:space="preserve">Επωνυμία Φορέα Υλοποίησης </t>
  </si>
  <si>
    <t>Πρόσκληση</t>
  </si>
  <si>
    <t>Μικρό</t>
  </si>
  <si>
    <t>Κατηγορία έργου και όρια επιχορήγησης</t>
  </si>
  <si>
    <t>από</t>
  </si>
  <si>
    <t>έως</t>
  </si>
  <si>
    <t>1. Διαχείριση έργου, παρακολούθηση και υποβολή εκθέσεων</t>
  </si>
  <si>
    <t>2. Συλλογή δεδομένων και αναλύσεις</t>
  </si>
  <si>
    <t>3. Συνηγορία (advocacy), θεσμική παρακολούθηση (watchdog) και παρακολούθηση πολιτικών</t>
  </si>
  <si>
    <t>4. Διευκόλυνση της πρόσβασης σε υπηρεσίες υποστήριξης για την άσκηση και την προστασία των δικαιωμάτων</t>
  </si>
  <si>
    <t>5. Ευαισθητοποίηση και ενίσχυση της δημόσιας συμμετοχής</t>
  </si>
  <si>
    <t>6. Εκπαίδευση και κατάρτιση σε θέματα δικαιωμάτων</t>
  </si>
  <si>
    <t>7. Επικοινωνία, προβολή και διάχυση</t>
  </si>
  <si>
    <t>8. Δράσεις Ανάπτυξης Ικανοτήτων</t>
  </si>
  <si>
    <t xml:space="preserve">Περίοδος υλοποίησης </t>
  </si>
  <si>
    <t xml:space="preserve">Διάρκεια σε μήνες </t>
  </si>
  <si>
    <t xml:space="preserve">Στοιχεία Οικονομικού Προϋπολογισμού </t>
  </si>
  <si>
    <t>Συνολικός Προϋπολογισμός</t>
  </si>
  <si>
    <t>Νο. Δράσης</t>
  </si>
  <si>
    <t>Κωδικός κατηγορίας δαπάνης</t>
  </si>
  <si>
    <t>Περιγραφή κατηγορίας δαπάνης</t>
  </si>
  <si>
    <t xml:space="preserve">Περιγραφή δαπάνης
(ανατρέξτε στην Ενότητα 4: Οικονομικές Προϋποθέσεις Έργου της Ανοιχτής Πρόσκλησης) </t>
  </si>
  <si>
    <t>Τεκμηρίωση/ αιτιολόγηση δαπάνης έως 600 χαρακτήρες.
(Θα πρέπει να τεκμηριώσετε επαρκώς ότι η δαπάνη είναι αναλογική  και ρεαλιστική σε σχέση με την προτεινόμενη δράση. Εάν το κελί γίνει κόκκινο, έχετε υπερβεί το μέγιστο επιτρεπόμενο όριο χαρακτήρων)</t>
  </si>
  <si>
    <t>Μονάδα υπολογισμού κόστους
(επιλογή από λίστα)</t>
  </si>
  <si>
    <t>Αριθμός μονάδων</t>
  </si>
  <si>
    <t>Αξία ανά μονάδα σε ΕΥΡΩ</t>
  </si>
  <si>
    <t>Ποσοστό απασχόλησης
(μόνο για το κόστος προσωπικού &amp; επαγγελματίες)</t>
  </si>
  <si>
    <t>Σύνολο σε ΕΥΡΩ</t>
  </si>
  <si>
    <t xml:space="preserve">Τίτλος Δράσης
(συμπληρώστε τον τίτλο κάθε προτεινόμενης δράσης, ο οποίος θα πρέπει να συμφωνεί με τον τίτλο που έχει καταχωρηθεί στο αντίστοιχο πεδίο της αίτησης) </t>
  </si>
  <si>
    <t>Δράσεις</t>
  </si>
  <si>
    <t xml:space="preserve">Μήνας
έναρξης
δράσης </t>
  </si>
  <si>
    <t xml:space="preserve">Μήνας
ολοκλήρωσης </t>
  </si>
  <si>
    <t xml:space="preserve">Τύπος Δράσης </t>
  </si>
  <si>
    <t>Μήνας
έναρξης
δράσης</t>
  </si>
  <si>
    <t>Μήνας
ολοκλήρωσης</t>
  </si>
  <si>
    <t>- Κόστη μεταφοράς (ταξίδια)</t>
  </si>
  <si>
    <t>- Ημέρες διατροφής (ταξίδια)</t>
  </si>
  <si>
    <t>- Ημέρες διαμονής (ταξίδια)</t>
  </si>
  <si>
    <t xml:space="preserve">Φορέας 
</t>
  </si>
  <si>
    <t xml:space="preserve">Φορέας
</t>
  </si>
  <si>
    <t xml:space="preserve">A1 Δαπάνες προσωπικού μισθωτών υπαλλήλων </t>
  </si>
  <si>
    <t>A2 Δαπάνες Προσωπικού Ελευθέρων Επαγγελματιών</t>
  </si>
  <si>
    <t>B2 Λοιπές Δαπάνες</t>
  </si>
  <si>
    <t>Συνολικά επιλέξιμα κόστη (εκτός έμμεσων δαπανών) A1+A2+B1+B2</t>
  </si>
  <si>
    <t>Έμμεσες δαπάνες (7%)</t>
  </si>
  <si>
    <t>Συνολικά επιλέξιμα κόστη A+B+D</t>
  </si>
  <si>
    <t>Υπέρβαση ποσού CBC κατά</t>
  </si>
  <si>
    <t>Φύλλα "Δράσεις", "Δράσεις Ανάπτυξης Ικανοτήτων". Για κάθε γραμμή κόστους ισχύουν τα παρακάτω:</t>
  </si>
  <si>
    <t>→ Επιλέξτε από την αναπτυσσόμενη λίστα τον αριθμό της Δράσης, βάσει της καταχώρησης σας στο Φύλλο Εργασίας "Τίτλοι Δράσεων".</t>
  </si>
  <si>
    <t>Φύλλο "Σύνολα προϋπολογισμών ανά Δράση"</t>
  </si>
  <si>
    <t xml:space="preserve">     → Συμπληρώστε την επωνυμία του Φορέα Υλοποίησης και την προβλεπόμενη ημερομηνία έναρξης και λήξης του έργου.</t>
  </si>
  <si>
    <t xml:space="preserve">→ Τα στοιχεία στον πίνακα "Στοιχεία Οικονομικού Προϋπολογισμού" εμφανίζονται αυτόματα αφού συμπληρωθεί το αρχείο του προϋπολογισμού. </t>
  </si>
  <si>
    <t>Φύλλο "Λίστα Δράσεων"</t>
  </si>
  <si>
    <t>Λίστα Δράσεων</t>
  </si>
  <si>
    <t>Πακέτο Εργασίας: Υλοποίηση Έργου Μικρής Κλίμακας</t>
  </si>
  <si>
    <t xml:space="preserve">→ Βάσει της αναλυτικής συμπλήρωσης του εκάστου πίνακα, στο άνω μέρος του κάθε φύλλου εργασίας θα βρείτε το άθροισμα των δαπανών των δράσεων. </t>
  </si>
  <si>
    <r>
      <t xml:space="preserve">Τα ταξίδια πρέπει να υπολογίζονται σύμφωνα με την </t>
    </r>
    <r>
      <rPr>
        <b/>
        <sz val="10"/>
        <color theme="1"/>
        <rFont val="Calibri"/>
        <family val="2"/>
        <charset val="161"/>
        <scheme val="minor"/>
      </rPr>
      <t>Απόφαση Γ (2024) 5405 της 31ης Ιουλίου 2024</t>
    </r>
    <r>
      <rPr>
        <sz val="10"/>
        <color theme="1"/>
        <rFont val="Calibri"/>
        <family val="2"/>
        <charset val="161"/>
        <scheme val="minor"/>
      </rPr>
      <t xml:space="preserve"> η οποία τροποποιήθηκε με την οδηγία Annex 2a και 2b της 1η Μαΐου 2026, ως ανώτατα όρια για τις δαπάνες ταξιδίων λαμβάνονται τα παρακάτω από την οδηγία της 1ης Μαΐου 2026:
</t>
    </r>
    <r>
      <rPr>
        <b/>
        <sz val="10"/>
        <color theme="1"/>
        <rFont val="Calibri"/>
        <family val="2"/>
        <charset val="161"/>
        <scheme val="minor"/>
      </rPr>
      <t>Κόστη μεταφοράς</t>
    </r>
    <r>
      <rPr>
        <sz val="10"/>
        <color theme="1"/>
        <rFont val="Calibri"/>
        <family val="2"/>
        <charset val="161"/>
        <scheme val="minor"/>
      </rPr>
      <t xml:space="preserve"> (αεροπορικά σε συνδυασμό με οδική μεταφορά) (για απόσταση έως 399 χλμ €245 και για απόσταση από 400 χλμ και άνω (πίνακας σελίδας 9)
</t>
    </r>
    <r>
      <rPr>
        <b/>
        <sz val="10"/>
        <color theme="1"/>
        <rFont val="Calibri"/>
        <family val="2"/>
        <charset val="161"/>
        <scheme val="minor"/>
      </rPr>
      <t>Έξοδα ημερήσιας διαμονής</t>
    </r>
    <r>
      <rPr>
        <sz val="10"/>
        <color theme="1"/>
        <rFont val="Calibri"/>
        <family val="2"/>
        <charset val="161"/>
        <scheme val="minor"/>
      </rPr>
      <t xml:space="preserve"> (πίνακας σελίδες 13 έως 17)
</t>
    </r>
    <r>
      <rPr>
        <b/>
        <sz val="10"/>
        <color theme="1"/>
        <rFont val="Calibri"/>
        <family val="2"/>
        <charset val="161"/>
        <scheme val="minor"/>
      </rPr>
      <t>Έξοδα ημερήσιας διατροφής</t>
    </r>
    <r>
      <rPr>
        <sz val="10"/>
        <color theme="1"/>
        <rFont val="Calibri"/>
        <family val="2"/>
        <charset val="161"/>
        <scheme val="minor"/>
      </rPr>
      <t xml:space="preserve"> (πίνακας σελίδες 21 έως 24)</t>
    </r>
  </si>
  <si>
    <t>B1  Δαπάνες Ταξιδίων του Προσωπικού και των Συμμετεχόντων/-ουσών του Έργου</t>
  </si>
  <si>
    <t>A1 Δαπάνες προσωπικού μισθωτών υπαλλήλων</t>
  </si>
  <si>
    <t>C Ανακατασκευής - ανακαίνισης ακινήτου</t>
  </si>
  <si>
    <t>Συνολικά επιλέξιμα κόστη (εκτός έμμεσων δαπανών) A1+A2+B1+B2+C</t>
  </si>
  <si>
    <t>Συνολικά επιλέξιμα κόστη A+B+C+D</t>
  </si>
  <si>
    <t>Δ.1 CB</t>
  </si>
  <si>
    <t>Δ.2 CB</t>
  </si>
  <si>
    <t>Δ.3 CB</t>
  </si>
  <si>
    <t>Δ.4 CB</t>
  </si>
  <si>
    <t>Δ.5 CB</t>
  </si>
  <si>
    <t>Δ.6 CB</t>
  </si>
  <si>
    <t>Δ.7 CB</t>
  </si>
  <si>
    <t>Δ.8 CB</t>
  </si>
  <si>
    <t>Δ.9 CB</t>
  </si>
  <si>
    <t>Δ.10 CB</t>
  </si>
  <si>
    <t>Δ.11 CB</t>
  </si>
  <si>
    <t>Δ.12 CB</t>
  </si>
  <si>
    <t>Δ.13 CB</t>
  </si>
  <si>
    <t>Δ.14 CB</t>
  </si>
  <si>
    <t>Δ.15 CB</t>
  </si>
  <si>
    <r>
      <t xml:space="preserve">→ Μπορείτε να συμπληρώσετε δράσεις ως εξής: συνολικά έως </t>
    </r>
    <r>
      <rPr>
        <b/>
        <sz val="10"/>
        <color theme="1"/>
        <rFont val="Calibri"/>
        <family val="2"/>
        <charset val="161"/>
        <scheme val="minor"/>
      </rPr>
      <t>15 δράσεις</t>
    </r>
    <r>
      <rPr>
        <sz val="10"/>
        <color theme="1"/>
        <rFont val="Calibri"/>
        <family val="2"/>
        <charset val="161"/>
        <scheme val="minor"/>
      </rPr>
      <t xml:space="preserve"> που εμπίπτουν σε οποιονδήποτε από τους προκαθορισμένους τύπους δράσεων που παρατίθενται παρακάτω. Αυτές πρέπει να περιλαμβάνουν:
Τουλάχιστον </t>
    </r>
    <r>
      <rPr>
        <b/>
        <sz val="10"/>
        <color theme="1"/>
        <rFont val="Calibri"/>
        <family val="2"/>
        <charset val="161"/>
        <scheme val="minor"/>
      </rPr>
      <t>μία</t>
    </r>
    <r>
      <rPr>
        <sz val="10"/>
        <color theme="1"/>
        <rFont val="Calibri"/>
        <family val="2"/>
        <charset val="161"/>
        <scheme val="minor"/>
      </rPr>
      <t xml:space="preserve"> δράση κάτω από τον τύπο Διαχείριση έργου, παρακολούθηση και υποβολή εκθέσεων
Τουλάχιστον </t>
    </r>
    <r>
      <rPr>
        <b/>
        <sz val="10"/>
        <color theme="1"/>
        <rFont val="Calibri"/>
        <family val="2"/>
        <charset val="161"/>
        <scheme val="minor"/>
      </rPr>
      <t xml:space="preserve">μία </t>
    </r>
    <r>
      <rPr>
        <sz val="10"/>
        <color theme="1"/>
        <rFont val="Calibri"/>
        <family val="2"/>
        <charset val="161"/>
        <scheme val="minor"/>
      </rPr>
      <t xml:space="preserve">δράση κάτω από τον τύπο Επικοινωνία, προβολή και διάχυση
Τουλάχιστον </t>
    </r>
    <r>
      <rPr>
        <b/>
        <sz val="10"/>
        <color theme="1"/>
        <rFont val="Calibri"/>
        <family val="2"/>
        <charset val="161"/>
        <scheme val="minor"/>
      </rPr>
      <t xml:space="preserve">μία </t>
    </r>
    <r>
      <rPr>
        <sz val="10"/>
        <color theme="1"/>
        <rFont val="Calibri"/>
        <family val="2"/>
        <charset val="161"/>
        <scheme val="minor"/>
      </rPr>
      <t>δράση κάτω από τον τύπο Δράσεις ανάπτυξης ικανοτήτων</t>
    </r>
  </si>
  <si>
    <t>Κύριες Δράσεις Έργου</t>
  </si>
  <si>
    <t>Σύνολα προϋπολογισμών ανά Δράση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</si>
</sst>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00\ &quot;€&quot;_-;\-* #,##0.00\ &quot;€&quot;_-;_-* &quot;-&quot;??\ &quot;€&quot;_-;_-@_-"/>
    <numFmt numFmtId="165" formatCode="_-* #,##0.00_-;\-* #,##0.00_-;_-* &quot;-&quot;??_-;_-@"/>
    <numFmt numFmtId="166" formatCode="#,##0.000"/>
    <numFmt numFmtId="167" formatCode="#,##0.00\ _€"/>
    <numFmt numFmtId="168" formatCode="0.0000"/>
    <numFmt numFmtId="169" formatCode="d/m/yyyy;@"/>
  </numFmts>
  <fonts count="82" x14ac:knownFonts="1">
    <font>
      <sz val="11"/>
      <color theme="1"/>
      <name val="Calibri"/>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font>
    <font>
      <sz val="11"/>
      <color theme="1"/>
      <name val="Calibri"/>
      <family val="2"/>
      <charset val="161"/>
    </font>
    <font>
      <b/>
      <sz val="16"/>
      <color theme="1"/>
      <name val="Arial"/>
      <family val="2"/>
      <charset val="161"/>
    </font>
    <font>
      <sz val="11"/>
      <name val="Calibri"/>
      <family val="2"/>
      <charset val="161"/>
    </font>
    <font>
      <sz val="10"/>
      <color theme="1"/>
      <name val="Arial"/>
      <family val="2"/>
      <charset val="161"/>
    </font>
    <font>
      <b/>
      <sz val="10"/>
      <color theme="1"/>
      <name val="Arial"/>
      <family val="2"/>
      <charset val="161"/>
    </font>
    <font>
      <sz val="9"/>
      <color rgb="FF595959"/>
      <name val="Arial"/>
      <family val="2"/>
      <charset val="161"/>
    </font>
    <font>
      <b/>
      <sz val="14"/>
      <color theme="1"/>
      <name val="Arial"/>
      <family val="2"/>
      <charset val="161"/>
    </font>
    <font>
      <sz val="11"/>
      <color theme="1"/>
      <name val="Calibri"/>
      <family val="2"/>
      <charset val="161"/>
    </font>
    <font>
      <sz val="10"/>
      <color rgb="FF0070C0"/>
      <name val="Arial"/>
      <family val="2"/>
      <charset val="161"/>
    </font>
    <font>
      <b/>
      <sz val="10"/>
      <color rgb="FFFF0000"/>
      <name val="Arial"/>
      <family val="2"/>
      <charset val="161"/>
    </font>
    <font>
      <sz val="8"/>
      <color theme="1"/>
      <name val="Arial"/>
      <family val="2"/>
      <charset val="161"/>
    </font>
    <font>
      <b/>
      <sz val="8"/>
      <color theme="1"/>
      <name val="Arial"/>
      <family val="2"/>
      <charset val="161"/>
    </font>
    <font>
      <sz val="9"/>
      <color theme="1"/>
      <name val="Arial"/>
      <family val="2"/>
      <charset val="161"/>
    </font>
    <font>
      <b/>
      <sz val="9"/>
      <color theme="1"/>
      <name val="Arial"/>
      <family val="2"/>
      <charset val="161"/>
    </font>
    <font>
      <sz val="10"/>
      <color rgb="FFFF0000"/>
      <name val="Arial"/>
      <family val="2"/>
      <charset val="161"/>
    </font>
    <font>
      <sz val="11"/>
      <color theme="1"/>
      <name val="Calibri"/>
      <family val="2"/>
      <charset val="161"/>
      <scheme val="minor"/>
    </font>
    <font>
      <b/>
      <sz val="10"/>
      <color rgb="FF0070C0"/>
      <name val="Arial"/>
      <family val="2"/>
      <charset val="161"/>
    </font>
    <font>
      <sz val="10"/>
      <color rgb="FF2E75B5"/>
      <name val="Arial"/>
      <family val="2"/>
      <charset val="161"/>
    </font>
    <font>
      <i/>
      <sz val="10"/>
      <color rgb="FFFF0000"/>
      <name val="Arial"/>
      <family val="2"/>
      <charset val="161"/>
    </font>
    <font>
      <sz val="11"/>
      <color theme="1"/>
      <name val="Arial"/>
      <family val="2"/>
      <charset val="161"/>
    </font>
    <font>
      <b/>
      <sz val="9"/>
      <color rgb="FF595959"/>
      <name val="Arial"/>
      <family val="2"/>
      <charset val="161"/>
    </font>
    <font>
      <i/>
      <sz val="10"/>
      <color theme="1"/>
      <name val="Arial"/>
      <family val="2"/>
      <charset val="161"/>
    </font>
    <font>
      <sz val="10"/>
      <color theme="1"/>
      <name val="Arial"/>
      <family val="2"/>
      <charset val="161"/>
    </font>
    <font>
      <b/>
      <sz val="8"/>
      <color theme="1"/>
      <name val="Arial"/>
      <family val="2"/>
      <charset val="161"/>
    </font>
    <font>
      <b/>
      <sz val="9"/>
      <color theme="1"/>
      <name val="Arial"/>
      <family val="2"/>
      <charset val="161"/>
    </font>
    <font>
      <sz val="8"/>
      <name val="Calibri"/>
      <family val="2"/>
      <charset val="161"/>
      <scheme val="minor"/>
    </font>
    <font>
      <b/>
      <sz val="10"/>
      <color rgb="FF0070C0"/>
      <name val="Arial"/>
      <family val="2"/>
      <charset val="161"/>
    </font>
    <font>
      <b/>
      <sz val="10"/>
      <color rgb="FF595959"/>
      <name val="Arial"/>
      <family val="2"/>
      <charset val="161"/>
    </font>
    <font>
      <b/>
      <sz val="18"/>
      <color theme="1"/>
      <name val="Calibri"/>
      <family val="2"/>
      <charset val="161"/>
      <scheme val="minor"/>
    </font>
    <font>
      <sz val="10"/>
      <color rgb="FFFF0000"/>
      <name val="Arial"/>
      <family val="2"/>
      <charset val="161"/>
    </font>
    <font>
      <b/>
      <sz val="12"/>
      <color rgb="FFFF0000"/>
      <name val="Arial"/>
      <family val="2"/>
      <charset val="161"/>
    </font>
    <font>
      <b/>
      <sz val="9"/>
      <color rgb="FF595959"/>
      <name val="Arial"/>
      <family val="2"/>
      <charset val="161"/>
    </font>
    <font>
      <b/>
      <sz val="11"/>
      <color theme="1"/>
      <name val="Arial"/>
      <family val="2"/>
      <charset val="161"/>
    </font>
    <font>
      <b/>
      <sz val="11"/>
      <color rgb="FF595959"/>
      <name val="Arial"/>
      <family val="2"/>
      <charset val="161"/>
    </font>
    <font>
      <sz val="9"/>
      <color theme="1"/>
      <name val="Arial"/>
      <family val="2"/>
      <charset val="161"/>
    </font>
    <font>
      <b/>
      <sz val="11"/>
      <color rgb="FFFF0000"/>
      <name val="Arial"/>
      <family val="2"/>
      <charset val="161"/>
    </font>
    <font>
      <b/>
      <sz val="24"/>
      <color theme="1"/>
      <name val="Calibri"/>
      <family val="2"/>
      <charset val="161"/>
      <scheme val="minor"/>
    </font>
    <font>
      <b/>
      <sz val="10"/>
      <name val="Calibri"/>
      <family val="2"/>
      <charset val="161"/>
    </font>
    <font>
      <b/>
      <sz val="14"/>
      <name val="Calibri"/>
      <family val="2"/>
      <charset val="161"/>
    </font>
    <font>
      <sz val="11"/>
      <color theme="1"/>
      <name val="Arial"/>
      <family val="2"/>
      <charset val="161"/>
    </font>
    <font>
      <sz val="14"/>
      <color rgb="FF000000"/>
      <name val="Times New Roman"/>
      <family val="1"/>
      <charset val="161"/>
    </font>
    <font>
      <b/>
      <sz val="9"/>
      <name val="Arial"/>
      <family val="2"/>
      <charset val="161"/>
    </font>
    <font>
      <b/>
      <sz val="14"/>
      <name val="Arial"/>
      <family val="2"/>
      <charset val="161"/>
    </font>
    <font>
      <sz val="10"/>
      <name val="Arial"/>
      <family val="2"/>
      <charset val="161"/>
    </font>
    <font>
      <b/>
      <sz val="10"/>
      <name val="Arial"/>
      <family val="2"/>
      <charset val="161"/>
    </font>
    <font>
      <sz val="9"/>
      <name val="Arial"/>
      <family val="2"/>
      <charset val="161"/>
    </font>
    <font>
      <sz val="11"/>
      <name val="Arial"/>
      <family val="2"/>
      <charset val="161"/>
    </font>
    <font>
      <b/>
      <sz val="12"/>
      <name val="Arial"/>
      <family val="2"/>
      <charset val="161"/>
    </font>
    <font>
      <b/>
      <sz val="11"/>
      <name val="Arial"/>
      <family val="2"/>
      <charset val="161"/>
    </font>
    <font>
      <b/>
      <sz val="14"/>
      <color theme="1"/>
      <name val="Calibri"/>
      <family val="2"/>
      <charset val="161"/>
      <scheme val="minor"/>
    </font>
    <font>
      <b/>
      <u/>
      <sz val="10"/>
      <color theme="1"/>
      <name val="Calibri"/>
      <family val="2"/>
      <charset val="161"/>
      <scheme val="minor"/>
    </font>
    <font>
      <sz val="10"/>
      <color theme="1"/>
      <name val="Calibri"/>
      <family val="2"/>
      <charset val="161"/>
      <scheme val="minor"/>
    </font>
    <font>
      <b/>
      <sz val="10"/>
      <color theme="1"/>
      <name val="Calibri"/>
      <family val="2"/>
      <charset val="161"/>
      <scheme val="minor"/>
    </font>
    <font>
      <sz val="11"/>
      <color theme="1"/>
      <name val="Calibri"/>
      <family val="2"/>
      <charset val="161"/>
      <scheme val="minor"/>
    </font>
    <font>
      <sz val="14"/>
      <color theme="1"/>
      <name val="Arial"/>
      <family val="2"/>
      <charset val="161"/>
    </font>
    <font>
      <b/>
      <sz val="12"/>
      <color theme="1"/>
      <name val="Arial"/>
      <family val="2"/>
      <charset val="161"/>
    </font>
    <font>
      <sz val="16"/>
      <color theme="1"/>
      <name val="Arial"/>
      <family val="2"/>
      <charset val="161"/>
    </font>
    <font>
      <sz val="8"/>
      <name val="Calibri"/>
      <family val="2"/>
      <charset val="161"/>
      <scheme val="minor"/>
    </font>
    <font>
      <sz val="11"/>
      <color theme="1"/>
      <name val="Calibri"/>
      <family val="2"/>
      <charset val="161"/>
      <scheme val="minor"/>
    </font>
    <font>
      <b/>
      <sz val="11"/>
      <color rgb="FFC00000"/>
      <name val="Arial"/>
      <family val="2"/>
      <charset val="161"/>
    </font>
    <font>
      <sz val="24"/>
      <color theme="1"/>
      <name val="Calibri"/>
      <family val="2"/>
      <charset val="161"/>
      <scheme val="minor"/>
    </font>
    <font>
      <sz val="8"/>
      <color theme="0"/>
      <name val="Arial"/>
      <family val="2"/>
      <charset val="161"/>
    </font>
    <font>
      <b/>
      <sz val="8"/>
      <color theme="0"/>
      <name val="Arial"/>
      <family val="2"/>
      <charset val="161"/>
    </font>
    <font>
      <sz val="48"/>
      <color rgb="FF00B0F0"/>
      <name val="Calibri"/>
      <family val="2"/>
      <charset val="161"/>
      <scheme val="minor"/>
    </font>
    <font>
      <b/>
      <sz val="8"/>
      <name val="Arial"/>
      <family val="2"/>
      <charset val="161"/>
    </font>
    <font>
      <sz val="8"/>
      <name val="Arial"/>
      <family val="2"/>
      <charset val="161"/>
    </font>
    <font>
      <u/>
      <sz val="11"/>
      <color theme="10"/>
      <name val="Calibri"/>
      <family val="2"/>
      <charset val="161"/>
      <scheme val="minor"/>
    </font>
    <font>
      <b/>
      <sz val="18"/>
      <color rgb="FFFF0000"/>
      <name val="Calibri"/>
      <family val="2"/>
      <charset val="161"/>
      <scheme val="minor"/>
    </font>
    <font>
      <sz val="11"/>
      <color theme="0"/>
      <name val="Calibri"/>
      <family val="2"/>
      <charset val="161"/>
      <scheme val="minor"/>
    </font>
    <font>
      <sz val="11"/>
      <color theme="0"/>
      <name val="Arial"/>
      <family val="2"/>
      <charset val="161"/>
    </font>
    <font>
      <b/>
      <sz val="9"/>
      <color theme="0"/>
      <name val="Arial"/>
      <family val="2"/>
      <charset val="161"/>
    </font>
    <font>
      <sz val="12"/>
      <color theme="0"/>
      <name val="Aptos"/>
      <family val="2"/>
    </font>
    <font>
      <b/>
      <sz val="18"/>
      <color theme="0"/>
      <name val="Calibri"/>
      <family val="2"/>
      <charset val="161"/>
      <scheme val="minor"/>
    </font>
    <font>
      <b/>
      <sz val="26"/>
      <color theme="1"/>
      <name val="Arial"/>
      <family val="2"/>
      <charset val="161"/>
    </font>
    <font>
      <sz val="26"/>
      <name val="Arial"/>
      <family val="2"/>
      <charset val="161"/>
    </font>
    <font>
      <b/>
      <sz val="26"/>
      <name val="Arial"/>
      <family val="2"/>
      <charset val="161"/>
    </font>
  </fonts>
  <fills count="13">
    <fill>
      <patternFill patternType="none"/>
    </fill>
    <fill>
      <patternFill patternType="gray125"/>
    </fill>
    <fill>
      <patternFill patternType="solid">
        <fgColor rgb="FFADB9CA"/>
        <bgColor rgb="FFADB9CA"/>
      </patternFill>
    </fill>
    <fill>
      <patternFill patternType="solid">
        <fgColor rgb="FFD9D9D9"/>
        <bgColor rgb="FFD9D9D9"/>
      </patternFill>
    </fill>
    <fill>
      <patternFill patternType="solid">
        <fgColor rgb="FFFFFF99"/>
        <bgColor rgb="FFFFFF99"/>
      </patternFill>
    </fill>
    <fill>
      <patternFill patternType="solid">
        <fgColor rgb="FF00B050"/>
        <bgColor rgb="FF00B050"/>
      </patternFill>
    </fill>
    <fill>
      <patternFill patternType="solid">
        <fgColor rgb="FFE6E6E6"/>
        <bgColor rgb="FFE6E6E6"/>
      </patternFill>
    </fill>
    <fill>
      <patternFill patternType="solid">
        <fgColor rgb="FFFFFFFF"/>
        <bgColor rgb="FFFFFFFF"/>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2" tint="-0.14999847407452621"/>
        <bgColor rgb="FFFFFFFF"/>
      </patternFill>
    </fill>
  </fills>
  <borders count="74">
    <border>
      <left/>
      <right/>
      <top/>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ck">
        <color theme="0" tint="-0.34998626667073579"/>
      </left>
      <right style="thick">
        <color theme="0" tint="-0.34998626667073579"/>
      </right>
      <top style="thick">
        <color theme="0" tint="-0.34998626667073579"/>
      </top>
      <bottom style="thick">
        <color theme="0" tint="-0.34998626667073579"/>
      </bottom>
      <diagonal/>
    </border>
    <border>
      <left style="medium">
        <color indexed="64"/>
      </left>
      <right style="medium">
        <color indexed="64"/>
      </right>
      <top style="medium">
        <color indexed="64"/>
      </top>
      <bottom style="medium">
        <color indexed="64"/>
      </bottom>
      <diagonal/>
    </border>
    <border>
      <left style="thick">
        <color theme="0" tint="-0.34998626667073579"/>
      </left>
      <right style="thick">
        <color theme="0" tint="-0.34998626667073579"/>
      </right>
      <top style="medium">
        <color indexed="64"/>
      </top>
      <bottom style="medium">
        <color indexed="64"/>
      </bottom>
      <diagonal/>
    </border>
    <border>
      <left style="thick">
        <color theme="0" tint="-0.34998626667073579"/>
      </left>
      <right style="medium">
        <color indexed="64"/>
      </right>
      <top style="medium">
        <color indexed="64"/>
      </top>
      <bottom style="medium">
        <color indexed="64"/>
      </bottom>
      <diagonal/>
    </border>
    <border>
      <left style="medium">
        <color indexed="64"/>
      </left>
      <right style="thick">
        <color theme="0" tint="-0.34998626667073579"/>
      </right>
      <top style="medium">
        <color indexed="64"/>
      </top>
      <bottom style="thick">
        <color theme="0" tint="-0.34998626667073579"/>
      </bottom>
      <diagonal/>
    </border>
    <border>
      <left style="thick">
        <color theme="0" tint="-0.34998626667073579"/>
      </left>
      <right style="thick">
        <color theme="0" tint="-0.34998626667073579"/>
      </right>
      <top style="medium">
        <color indexed="64"/>
      </top>
      <bottom style="thick">
        <color theme="0" tint="-0.34998626667073579"/>
      </bottom>
      <diagonal/>
    </border>
    <border>
      <left style="thick">
        <color theme="0" tint="-0.34998626667073579"/>
      </left>
      <right style="medium">
        <color indexed="64"/>
      </right>
      <top style="medium">
        <color indexed="64"/>
      </top>
      <bottom style="thick">
        <color theme="0" tint="-0.34998626667073579"/>
      </bottom>
      <diagonal/>
    </border>
    <border>
      <left style="medium">
        <color indexed="64"/>
      </left>
      <right style="thick">
        <color theme="0" tint="-0.34998626667073579"/>
      </right>
      <top style="thick">
        <color theme="0" tint="-0.34998626667073579"/>
      </top>
      <bottom style="thick">
        <color theme="0" tint="-0.34998626667073579"/>
      </bottom>
      <diagonal/>
    </border>
    <border>
      <left style="thick">
        <color theme="0" tint="-0.34998626667073579"/>
      </left>
      <right style="medium">
        <color indexed="64"/>
      </right>
      <top style="thick">
        <color theme="0" tint="-0.34998626667073579"/>
      </top>
      <bottom style="thick">
        <color theme="0" tint="-0.34998626667073579"/>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theme="0" tint="-0.34998626667073579"/>
      </left>
      <right style="medium">
        <color indexed="64"/>
      </right>
      <top/>
      <bottom style="thick">
        <color theme="0" tint="-0.34998626667073579"/>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theme="0" tint="-0.34998626667073579"/>
      </left>
      <right style="thick">
        <color theme="0" tint="-0.34998626667073579"/>
      </right>
      <top/>
      <bottom style="medium">
        <color indexed="64"/>
      </bottom>
      <diagonal/>
    </border>
    <border>
      <left style="thick">
        <color theme="0" tint="-0.34998626667073579"/>
      </left>
      <right style="medium">
        <color indexed="64"/>
      </right>
      <top/>
      <bottom style="medium">
        <color indexed="64"/>
      </bottom>
      <diagonal/>
    </border>
    <border>
      <left style="medium">
        <color indexed="64"/>
      </left>
      <right/>
      <top/>
      <bottom style="medium">
        <color indexed="64"/>
      </bottom>
      <diagonal/>
    </border>
    <border>
      <left/>
      <right style="thick">
        <color theme="0" tint="-0.34998626667073579"/>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thin">
        <color rgb="FF000000"/>
      </right>
      <top/>
      <bottom style="thin">
        <color rgb="FF000000"/>
      </bottom>
      <diagonal/>
    </border>
    <border>
      <left/>
      <right/>
      <top/>
      <bottom style="thin">
        <color indexed="64"/>
      </bottom>
      <diagonal/>
    </border>
    <border>
      <left/>
      <right style="thin">
        <color indexed="64"/>
      </right>
      <top style="thin">
        <color rgb="FF000000"/>
      </top>
      <bottom style="thin">
        <color rgb="FF000000"/>
      </bottom>
      <diagonal/>
    </border>
    <border>
      <left style="medium">
        <color indexed="64"/>
      </left>
      <right style="medium">
        <color indexed="64"/>
      </right>
      <top style="medium">
        <color indexed="64"/>
      </top>
      <bottom style="thick">
        <color theme="0" tint="-0.34998626667073579"/>
      </bottom>
      <diagonal/>
    </border>
    <border>
      <left style="medium">
        <color indexed="64"/>
      </left>
      <right style="medium">
        <color indexed="64"/>
      </right>
      <top style="thick">
        <color theme="0" tint="-0.34998626667073579"/>
      </top>
      <bottom style="thick">
        <color theme="0" tint="-0.34998626667073579"/>
      </bottom>
      <diagonal/>
    </border>
    <border>
      <left/>
      <right style="thick">
        <color theme="0" tint="-0.34998626667073579"/>
      </right>
      <top/>
      <bottom style="medium">
        <color indexed="64"/>
      </bottom>
      <diagonal/>
    </border>
    <border>
      <left/>
      <right style="medium">
        <color indexed="64"/>
      </right>
      <top style="medium">
        <color indexed="64"/>
      </top>
      <bottom style="thick">
        <color theme="0" tint="-0.34998626667073579"/>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style="medium">
        <color indexed="64"/>
      </right>
      <top/>
      <bottom style="thick">
        <color theme="0" tint="-0.34998626667073579"/>
      </bottom>
      <diagonal/>
    </border>
    <border>
      <left style="medium">
        <color indexed="64"/>
      </left>
      <right style="thick">
        <color theme="0" tint="-0.34998626667073579"/>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indexed="64"/>
      </bottom>
      <diagonal/>
    </border>
    <border>
      <left/>
      <right/>
      <top/>
      <bottom style="medium">
        <color indexed="64"/>
      </bottom>
      <diagonal/>
    </border>
    <border>
      <left style="thin">
        <color rgb="FF000000"/>
      </left>
      <right/>
      <top/>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right style="thin">
        <color indexed="64"/>
      </right>
      <top style="thin">
        <color indexed="64"/>
      </top>
      <bottom style="thin">
        <color indexed="64"/>
      </bottom>
      <diagonal/>
    </border>
    <border>
      <left/>
      <right style="medium">
        <color indexed="64"/>
      </right>
      <top/>
      <bottom/>
      <diagonal/>
    </border>
    <border>
      <left/>
      <right style="thin">
        <color rgb="FF000000"/>
      </right>
      <top/>
      <bottom/>
      <diagonal/>
    </border>
    <border>
      <left style="thick">
        <color theme="0" tint="-0.34998626667073579"/>
      </left>
      <right style="thick">
        <color theme="0" tint="-0.34998626667073579"/>
      </right>
      <top/>
      <bottom style="thick">
        <color theme="0" tint="-0.34998626667073579"/>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s>
  <cellStyleXfs count="4">
    <xf numFmtId="0" fontId="0" fillId="0" borderId="0"/>
    <xf numFmtId="9" fontId="59" fillId="0" borderId="0" applyFont="0" applyFill="0" applyBorder="0" applyAlignment="0" applyProtection="0"/>
    <xf numFmtId="164" fontId="64" fillId="0" borderId="0" applyFont="0" applyFill="0" applyBorder="0" applyAlignment="0" applyProtection="0"/>
    <xf numFmtId="0" fontId="72" fillId="0" borderId="0" applyNumberFormat="0" applyFill="0" applyBorder="0" applyAlignment="0" applyProtection="0"/>
  </cellStyleXfs>
  <cellXfs count="324">
    <xf numFmtId="0" fontId="0" fillId="0" borderId="0" xfId="0"/>
    <xf numFmtId="0" fontId="9" fillId="0" borderId="0" xfId="0" applyFont="1" applyAlignment="1" applyProtection="1">
      <alignment vertical="center" wrapText="1"/>
      <protection hidden="1"/>
    </xf>
    <xf numFmtId="0" fontId="0" fillId="0" borderId="0" xfId="0" applyProtection="1">
      <protection hidden="1"/>
    </xf>
    <xf numFmtId="0" fontId="7" fillId="0" borderId="0" xfId="0" applyFont="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0" fontId="46" fillId="0" borderId="0" xfId="0" applyFont="1" applyProtection="1">
      <protection hidden="1"/>
    </xf>
    <xf numFmtId="0" fontId="0" fillId="9" borderId="0" xfId="0" applyFill="1" applyProtection="1">
      <protection hidden="1"/>
    </xf>
    <xf numFmtId="0" fontId="33" fillId="3" borderId="44" xfId="0" applyFont="1" applyFill="1" applyBorder="1" applyAlignment="1" applyProtection="1">
      <alignment horizontal="center" vertical="center" wrapText="1"/>
      <protection hidden="1"/>
    </xf>
    <xf numFmtId="0" fontId="33" fillId="3" borderId="45" xfId="0" applyFont="1" applyFill="1" applyBorder="1" applyAlignment="1" applyProtection="1">
      <alignment horizontal="center" vertical="center" wrapText="1"/>
      <protection hidden="1"/>
    </xf>
    <xf numFmtId="0" fontId="33" fillId="3" borderId="46" xfId="0" applyFont="1" applyFill="1" applyBorder="1" applyAlignment="1" applyProtection="1">
      <alignment horizontal="center" vertical="center" wrapText="1"/>
      <protection hidden="1"/>
    </xf>
    <xf numFmtId="0" fontId="37" fillId="10" borderId="12" xfId="0" applyFont="1" applyFill="1" applyBorder="1" applyAlignment="1" applyProtection="1">
      <alignment horizontal="left" vertical="center" wrapText="1"/>
      <protection locked="0"/>
    </xf>
    <xf numFmtId="0" fontId="11" fillId="11" borderId="12" xfId="0" applyFont="1" applyFill="1" applyBorder="1" applyAlignment="1" applyProtection="1">
      <alignment horizontal="left" vertical="center" wrapText="1"/>
      <protection locked="0"/>
    </xf>
    <xf numFmtId="0" fontId="11" fillId="11" borderId="48" xfId="0" applyFont="1" applyFill="1" applyBorder="1" applyAlignment="1" applyProtection="1">
      <alignment horizontal="left" vertical="center" wrapText="1"/>
      <protection locked="0"/>
    </xf>
    <xf numFmtId="0" fontId="12" fillId="0" borderId="0" xfId="0" applyFont="1" applyAlignment="1" applyProtection="1">
      <alignment vertical="center" wrapText="1"/>
      <protection hidden="1"/>
    </xf>
    <xf numFmtId="0" fontId="13" fillId="0" borderId="4" xfId="0" applyFont="1" applyBorder="1" applyAlignment="1" applyProtection="1">
      <alignment wrapText="1"/>
      <protection hidden="1"/>
    </xf>
    <xf numFmtId="0" fontId="6" fillId="0" borderId="4" xfId="0" applyFont="1" applyBorder="1" applyProtection="1">
      <protection hidden="1"/>
    </xf>
    <xf numFmtId="0" fontId="13" fillId="0" borderId="0" xfId="0" applyFont="1" applyProtection="1">
      <protection hidden="1"/>
    </xf>
    <xf numFmtId="0" fontId="13" fillId="0" borderId="4" xfId="0" applyFont="1" applyBorder="1" applyProtection="1">
      <protection hidden="1"/>
    </xf>
    <xf numFmtId="165" fontId="9" fillId="0" borderId="4" xfId="0" applyNumberFormat="1" applyFont="1" applyBorder="1" applyProtection="1">
      <protection hidden="1"/>
    </xf>
    <xf numFmtId="0" fontId="14" fillId="0" borderId="0" xfId="0" applyFont="1" applyProtection="1">
      <protection hidden="1"/>
    </xf>
    <xf numFmtId="165" fontId="13" fillId="0" borderId="4" xfId="0" applyNumberFormat="1" applyFont="1" applyBorder="1" applyProtection="1">
      <protection hidden="1"/>
    </xf>
    <xf numFmtId="0" fontId="9" fillId="0" borderId="0" xfId="0" applyFont="1" applyAlignment="1" applyProtection="1">
      <alignment horizontal="left" wrapText="1"/>
      <protection hidden="1"/>
    </xf>
    <xf numFmtId="0" fontId="16" fillId="0" borderId="0" xfId="0" applyFont="1" applyAlignment="1" applyProtection="1">
      <alignment horizontal="right"/>
      <protection hidden="1"/>
    </xf>
    <xf numFmtId="0" fontId="17" fillId="0" borderId="0" xfId="0" applyFont="1" applyAlignment="1" applyProtection="1">
      <alignment horizontal="left" wrapText="1"/>
      <protection hidden="1"/>
    </xf>
    <xf numFmtId="0" fontId="29" fillId="0" borderId="0" xfId="0" applyFont="1" applyAlignment="1" applyProtection="1">
      <alignment horizontal="left" wrapText="1"/>
      <protection hidden="1"/>
    </xf>
    <xf numFmtId="0" fontId="13" fillId="0" borderId="0" xfId="0" applyFont="1" applyAlignment="1" applyProtection="1">
      <alignment wrapText="1"/>
      <protection hidden="1"/>
    </xf>
    <xf numFmtId="0" fontId="16" fillId="0" borderId="0" xfId="0" applyFont="1" applyProtection="1">
      <protection hidden="1"/>
    </xf>
    <xf numFmtId="0" fontId="18" fillId="0" borderId="0" xfId="0" applyFont="1" applyProtection="1">
      <protection hidden="1"/>
    </xf>
    <xf numFmtId="0" fontId="13" fillId="0" borderId="9" xfId="0" applyFont="1" applyBorder="1" applyProtection="1">
      <protection hidden="1"/>
    </xf>
    <xf numFmtId="0" fontId="17" fillId="0" borderId="0" xfId="0" applyFont="1" applyAlignment="1" applyProtection="1">
      <alignment horizontal="left" vertical="top" wrapText="1"/>
      <protection hidden="1"/>
    </xf>
    <xf numFmtId="4" fontId="38" fillId="4" borderId="4" xfId="0" applyNumberFormat="1" applyFont="1" applyFill="1" applyBorder="1" applyAlignment="1" applyProtection="1">
      <alignment vertical="center" wrapText="1"/>
      <protection hidden="1"/>
    </xf>
    <xf numFmtId="4" fontId="17" fillId="0" borderId="0" xfId="0" applyNumberFormat="1" applyFont="1" applyAlignment="1" applyProtection="1">
      <alignment vertical="top" wrapText="1"/>
      <protection hidden="1"/>
    </xf>
    <xf numFmtId="0" fontId="19" fillId="0" borderId="0" xfId="0" applyFont="1" applyAlignment="1" applyProtection="1">
      <alignment horizontal="left" vertical="top" wrapText="1"/>
      <protection hidden="1"/>
    </xf>
    <xf numFmtId="0" fontId="13" fillId="0" borderId="11" xfId="0" applyFont="1" applyBorder="1" applyProtection="1">
      <protection hidden="1"/>
    </xf>
    <xf numFmtId="0" fontId="9" fillId="0" borderId="0" xfId="0" applyFont="1" applyProtection="1">
      <protection hidden="1"/>
    </xf>
    <xf numFmtId="0" fontId="13" fillId="0" borderId="0" xfId="0" applyFont="1" applyAlignment="1" applyProtection="1">
      <alignment horizontal="right"/>
      <protection hidden="1"/>
    </xf>
    <xf numFmtId="0" fontId="35" fillId="0" borderId="11" xfId="0" applyFont="1" applyBorder="1" applyAlignment="1" applyProtection="1">
      <alignment horizontal="center" wrapText="1"/>
      <protection hidden="1"/>
    </xf>
    <xf numFmtId="0" fontId="28" fillId="0" borderId="12" xfId="0" applyFont="1" applyBorder="1" applyProtection="1">
      <protection hidden="1"/>
    </xf>
    <xf numFmtId="0" fontId="21" fillId="0" borderId="11" xfId="0" applyFont="1" applyBorder="1" applyProtection="1">
      <protection hidden="1"/>
    </xf>
    <xf numFmtId="0" fontId="8" fillId="0" borderId="11" xfId="0" applyFont="1" applyBorder="1" applyProtection="1">
      <protection hidden="1"/>
    </xf>
    <xf numFmtId="0" fontId="9" fillId="0" borderId="0" xfId="0" applyFont="1" applyAlignment="1" applyProtection="1">
      <alignment wrapText="1"/>
      <protection hidden="1"/>
    </xf>
    <xf numFmtId="0" fontId="20" fillId="0" borderId="11" xfId="0" applyFont="1" applyBorder="1" applyAlignment="1" applyProtection="1">
      <alignment wrapText="1"/>
      <protection hidden="1"/>
    </xf>
    <xf numFmtId="0" fontId="20" fillId="0" borderId="0" xfId="0" applyFont="1" applyAlignment="1" applyProtection="1">
      <alignment wrapText="1"/>
      <protection hidden="1"/>
    </xf>
    <xf numFmtId="0" fontId="17" fillId="0" borderId="0" xfId="0" applyFont="1" applyAlignment="1" applyProtection="1">
      <alignment horizontal="left" vertical="center"/>
      <protection hidden="1"/>
    </xf>
    <xf numFmtId="4" fontId="17" fillId="0" borderId="0" xfId="0" applyNumberFormat="1" applyFont="1" applyAlignment="1" applyProtection="1">
      <alignment vertical="center" wrapText="1"/>
      <protection hidden="1"/>
    </xf>
    <xf numFmtId="0" fontId="9" fillId="0" borderId="11" xfId="0" applyFont="1" applyBorder="1" applyAlignment="1" applyProtection="1">
      <alignment vertical="center" wrapText="1"/>
      <protection hidden="1"/>
    </xf>
    <xf numFmtId="0" fontId="13" fillId="0" borderId="0" xfId="0" applyFont="1" applyAlignment="1" applyProtection="1">
      <alignment vertical="center"/>
      <protection hidden="1"/>
    </xf>
    <xf numFmtId="0" fontId="18" fillId="0" borderId="0" xfId="0" applyFont="1" applyAlignment="1" applyProtection="1">
      <alignment vertical="top" wrapText="1"/>
      <protection hidden="1"/>
    </xf>
    <xf numFmtId="4" fontId="19" fillId="0" borderId="0" xfId="0" applyNumberFormat="1" applyFont="1" applyProtection="1">
      <protection hidden="1"/>
    </xf>
    <xf numFmtId="0" fontId="40" fillId="0" borderId="0" xfId="0" applyFont="1" applyAlignment="1" applyProtection="1">
      <alignment vertical="top" wrapText="1"/>
      <protection hidden="1"/>
    </xf>
    <xf numFmtId="0" fontId="13" fillId="5" borderId="11" xfId="0" applyFont="1" applyFill="1" applyBorder="1" applyProtection="1">
      <protection hidden="1"/>
    </xf>
    <xf numFmtId="0" fontId="9" fillId="5" borderId="11" xfId="0" applyFont="1" applyFill="1" applyBorder="1" applyProtection="1">
      <protection hidden="1"/>
    </xf>
    <xf numFmtId="0" fontId="13" fillId="5" borderId="11" xfId="0" applyFont="1" applyFill="1" applyBorder="1" applyAlignment="1" applyProtection="1">
      <alignment horizontal="right"/>
      <protection hidden="1"/>
    </xf>
    <xf numFmtId="0" fontId="17" fillId="5" borderId="11" xfId="0" applyFont="1" applyFill="1" applyBorder="1" applyAlignment="1" applyProtection="1">
      <alignment horizontal="center"/>
      <protection hidden="1"/>
    </xf>
    <xf numFmtId="0" fontId="16" fillId="5" borderId="11" xfId="0" applyFont="1" applyFill="1" applyBorder="1" applyAlignment="1" applyProtection="1">
      <alignment wrapText="1"/>
      <protection hidden="1"/>
    </xf>
    <xf numFmtId="49" fontId="16" fillId="5" borderId="11" xfId="0" applyNumberFormat="1" applyFont="1" applyFill="1" applyBorder="1" applyAlignment="1" applyProtection="1">
      <alignment horizontal="center" wrapText="1"/>
      <protection hidden="1"/>
    </xf>
    <xf numFmtId="4" fontId="16" fillId="5" borderId="11" xfId="0" applyNumberFormat="1" applyFont="1" applyFill="1" applyBorder="1" applyProtection="1">
      <protection hidden="1"/>
    </xf>
    <xf numFmtId="166" fontId="16" fillId="5" borderId="11" xfId="0" applyNumberFormat="1" applyFont="1" applyFill="1" applyBorder="1" applyProtection="1">
      <protection hidden="1"/>
    </xf>
    <xf numFmtId="0" fontId="22" fillId="0" borderId="12" xfId="0" applyFont="1" applyBorder="1" applyAlignment="1" applyProtection="1">
      <alignment horizontal="center"/>
      <protection hidden="1"/>
    </xf>
    <xf numFmtId="0" fontId="32" fillId="0" borderId="12" xfId="0" applyFont="1" applyBorder="1" applyAlignment="1" applyProtection="1">
      <alignment horizontal="center" wrapText="1"/>
      <protection hidden="1"/>
    </xf>
    <xf numFmtId="0" fontId="17" fillId="0" borderId="0" xfId="0" applyFont="1" applyAlignment="1" applyProtection="1">
      <alignment horizontal="center"/>
      <protection hidden="1"/>
    </xf>
    <xf numFmtId="0" fontId="16" fillId="0" borderId="0" xfId="0" applyFont="1" applyAlignment="1" applyProtection="1">
      <alignment wrapText="1"/>
      <protection hidden="1"/>
    </xf>
    <xf numFmtId="49" fontId="16" fillId="0" borderId="0" xfId="0" applyNumberFormat="1" applyFont="1" applyAlignment="1" applyProtection="1">
      <alignment horizontal="center" wrapText="1"/>
      <protection hidden="1"/>
    </xf>
    <xf numFmtId="4" fontId="16" fillId="0" borderId="0" xfId="0" applyNumberFormat="1" applyFont="1" applyProtection="1">
      <protection hidden="1"/>
    </xf>
    <xf numFmtId="166" fontId="16" fillId="0" borderId="0" xfId="0" applyNumberFormat="1" applyFont="1" applyProtection="1">
      <protection hidden="1"/>
    </xf>
    <xf numFmtId="0" fontId="22" fillId="0" borderId="12" xfId="0" applyFont="1" applyBorder="1" applyAlignment="1" applyProtection="1">
      <alignment horizontal="center" wrapText="1"/>
      <protection hidden="1"/>
    </xf>
    <xf numFmtId="0" fontId="14" fillId="0" borderId="0" xfId="0" applyFont="1" applyAlignment="1" applyProtection="1">
      <alignment horizontal="right"/>
      <protection hidden="1"/>
    </xf>
    <xf numFmtId="0" fontId="10" fillId="0" borderId="0" xfId="0" applyFont="1" applyProtection="1">
      <protection hidden="1"/>
    </xf>
    <xf numFmtId="49" fontId="16" fillId="0" borderId="0" xfId="0" applyNumberFormat="1" applyFont="1" applyAlignment="1" applyProtection="1">
      <alignment horizontal="center" vertical="center" wrapText="1"/>
      <protection hidden="1"/>
    </xf>
    <xf numFmtId="0" fontId="28" fillId="0" borderId="0" xfId="0" applyFont="1" applyProtection="1">
      <protection hidden="1"/>
    </xf>
    <xf numFmtId="0" fontId="20" fillId="0" borderId="0" xfId="0" applyFont="1" applyProtection="1">
      <protection hidden="1"/>
    </xf>
    <xf numFmtId="0" fontId="23" fillId="0" borderId="0" xfId="0" applyFont="1" applyAlignment="1" applyProtection="1">
      <alignment horizontal="right"/>
      <protection hidden="1"/>
    </xf>
    <xf numFmtId="4" fontId="14" fillId="0" borderId="12" xfId="0" applyNumberFormat="1" applyFont="1" applyBorder="1" applyProtection="1">
      <protection hidden="1"/>
    </xf>
    <xf numFmtId="4" fontId="0" fillId="0" borderId="0" xfId="0" applyNumberFormat="1" applyProtection="1">
      <protection hidden="1"/>
    </xf>
    <xf numFmtId="0" fontId="6" fillId="0" borderId="0" xfId="0" applyFont="1" applyProtection="1">
      <protection hidden="1"/>
    </xf>
    <xf numFmtId="0" fontId="30" fillId="0" borderId="4" xfId="0" applyFont="1" applyBorder="1" applyAlignment="1" applyProtection="1">
      <alignment horizontal="center" vertical="center" wrapText="1"/>
      <protection hidden="1"/>
    </xf>
    <xf numFmtId="0" fontId="45" fillId="0" borderId="4" xfId="0" applyFont="1" applyBorder="1" applyAlignment="1" applyProtection="1">
      <alignment horizontal="center" vertical="center" wrapText="1"/>
      <protection locked="0"/>
    </xf>
    <xf numFmtId="0" fontId="38" fillId="0" borderId="4" xfId="0" applyFont="1" applyBorder="1" applyAlignment="1" applyProtection="1">
      <alignment horizontal="center" vertical="center" wrapText="1"/>
      <protection locked="0"/>
    </xf>
    <xf numFmtId="0" fontId="9" fillId="9" borderId="0" xfId="0" applyFont="1" applyFill="1" applyProtection="1">
      <protection hidden="1"/>
    </xf>
    <xf numFmtId="168" fontId="11" fillId="7" borderId="18" xfId="0" applyNumberFormat="1" applyFont="1" applyFill="1" applyBorder="1" applyAlignment="1" applyProtection="1">
      <alignment horizontal="center" vertical="center" wrapText="1"/>
      <protection hidden="1"/>
    </xf>
    <xf numFmtId="165" fontId="11" fillId="7" borderId="20" xfId="0" applyNumberFormat="1" applyFont="1" applyFill="1" applyBorder="1" applyAlignment="1" applyProtection="1">
      <alignment horizontal="center" vertical="center" wrapText="1"/>
      <protection hidden="1"/>
    </xf>
    <xf numFmtId="165" fontId="11" fillId="7" borderId="19" xfId="0" applyNumberFormat="1" applyFont="1" applyFill="1" applyBorder="1" applyAlignment="1" applyProtection="1">
      <alignment horizontal="center" vertical="center" wrapText="1"/>
      <protection hidden="1"/>
    </xf>
    <xf numFmtId="165" fontId="11" fillId="7" borderId="40" xfId="0" applyNumberFormat="1" applyFont="1" applyFill="1" applyBorder="1" applyAlignment="1" applyProtection="1">
      <alignment horizontal="center" vertical="center" wrapText="1"/>
      <protection hidden="1"/>
    </xf>
    <xf numFmtId="165" fontId="39" fillId="7" borderId="43" xfId="0" applyNumberFormat="1" applyFont="1" applyFill="1" applyBorder="1" applyAlignment="1" applyProtection="1">
      <alignment horizontal="center" vertical="center" wrapText="1"/>
      <protection hidden="1"/>
    </xf>
    <xf numFmtId="168" fontId="11" fillId="7" borderId="21" xfId="0" applyNumberFormat="1" applyFont="1" applyFill="1" applyBorder="1" applyAlignment="1" applyProtection="1">
      <alignment horizontal="center" vertical="center" wrapText="1"/>
      <protection hidden="1"/>
    </xf>
    <xf numFmtId="165" fontId="11" fillId="7" borderId="22" xfId="0" applyNumberFormat="1" applyFont="1" applyFill="1" applyBorder="1" applyAlignment="1" applyProtection="1">
      <alignment horizontal="center" vertical="center" wrapText="1"/>
      <protection hidden="1"/>
    </xf>
    <xf numFmtId="165" fontId="11" fillId="7" borderId="14" xfId="0" applyNumberFormat="1" applyFont="1" applyFill="1" applyBorder="1" applyAlignment="1" applyProtection="1">
      <alignment horizontal="center" vertical="center" wrapText="1"/>
      <protection hidden="1"/>
    </xf>
    <xf numFmtId="165" fontId="11" fillId="7" borderId="41" xfId="0" applyNumberFormat="1" applyFont="1" applyFill="1" applyBorder="1" applyAlignment="1" applyProtection="1">
      <alignment horizontal="center" vertical="center" wrapText="1"/>
      <protection hidden="1"/>
    </xf>
    <xf numFmtId="0" fontId="27" fillId="9" borderId="0" xfId="0" applyFont="1" applyFill="1" applyProtection="1">
      <protection hidden="1"/>
    </xf>
    <xf numFmtId="0" fontId="9" fillId="9" borderId="11" xfId="0" applyFont="1" applyFill="1" applyBorder="1" applyProtection="1">
      <protection hidden="1"/>
    </xf>
    <xf numFmtId="165" fontId="11" fillId="9" borderId="11" xfId="0" applyNumberFormat="1" applyFont="1" applyFill="1" applyBorder="1" applyAlignment="1" applyProtection="1">
      <alignment horizontal="center" vertical="center" wrapText="1"/>
      <protection hidden="1"/>
    </xf>
    <xf numFmtId="0" fontId="24" fillId="9" borderId="0" xfId="0" applyFont="1" applyFill="1" applyProtection="1">
      <protection hidden="1"/>
    </xf>
    <xf numFmtId="167" fontId="9" fillId="9" borderId="0" xfId="0" applyNumberFormat="1" applyFont="1" applyFill="1" applyProtection="1">
      <protection hidden="1"/>
    </xf>
    <xf numFmtId="0" fontId="0" fillId="9" borderId="11" xfId="0" applyFill="1" applyBorder="1" applyProtection="1">
      <protection hidden="1"/>
    </xf>
    <xf numFmtId="167" fontId="49" fillId="0" borderId="11" xfId="0" applyNumberFormat="1" applyFont="1" applyBorder="1" applyProtection="1">
      <protection hidden="1"/>
    </xf>
    <xf numFmtId="0" fontId="47" fillId="6" borderId="33" xfId="0" applyFont="1" applyFill="1" applyBorder="1" applyAlignment="1" applyProtection="1">
      <alignment horizontal="center" vertical="center" wrapText="1"/>
      <protection hidden="1"/>
    </xf>
    <xf numFmtId="0" fontId="47" fillId="6" borderId="17" xfId="0" applyFont="1" applyFill="1" applyBorder="1" applyAlignment="1" applyProtection="1">
      <alignment horizontal="center" vertical="center" wrapText="1"/>
      <protection hidden="1"/>
    </xf>
    <xf numFmtId="0" fontId="47" fillId="6" borderId="16" xfId="0" applyFont="1" applyFill="1" applyBorder="1" applyAlignment="1" applyProtection="1">
      <alignment horizontal="center" vertical="center" wrapText="1"/>
      <protection hidden="1"/>
    </xf>
    <xf numFmtId="0" fontId="47" fillId="6" borderId="15" xfId="0" applyFont="1" applyFill="1" applyBorder="1" applyAlignment="1" applyProtection="1">
      <alignment horizontal="center" vertical="center" wrapText="1"/>
      <protection hidden="1"/>
    </xf>
    <xf numFmtId="0" fontId="47" fillId="6" borderId="29" xfId="0" applyFont="1" applyFill="1" applyBorder="1" applyAlignment="1" applyProtection="1">
      <alignment horizontal="center" vertical="center" wrapText="1"/>
      <protection hidden="1"/>
    </xf>
    <xf numFmtId="0" fontId="47" fillId="0" borderId="40" xfId="0" applyFont="1" applyBorder="1" applyAlignment="1" applyProtection="1">
      <alignment horizontal="center" vertical="center" wrapText="1"/>
      <protection hidden="1"/>
    </xf>
    <xf numFmtId="0" fontId="47" fillId="0" borderId="41" xfId="0" applyFont="1" applyBorder="1" applyAlignment="1" applyProtection="1">
      <alignment horizontal="center" vertical="center" wrapText="1"/>
      <protection hidden="1"/>
    </xf>
    <xf numFmtId="4" fontId="47" fillId="6" borderId="31" xfId="0" applyNumberFormat="1" applyFont="1" applyFill="1" applyBorder="1" applyAlignment="1" applyProtection="1">
      <alignment horizontal="center" vertical="center" wrapText="1"/>
      <protection hidden="1"/>
    </xf>
    <xf numFmtId="4" fontId="50" fillId="6" borderId="51" xfId="0" applyNumberFormat="1" applyFont="1" applyFill="1" applyBorder="1" applyAlignment="1" applyProtection="1">
      <alignment horizontal="center" vertical="center" wrapText="1"/>
      <protection hidden="1"/>
    </xf>
    <xf numFmtId="4" fontId="47" fillId="6" borderId="30" xfId="0" applyNumberFormat="1" applyFont="1" applyFill="1" applyBorder="1" applyAlignment="1" applyProtection="1">
      <alignment horizontal="center" vertical="center" wrapText="1"/>
      <protection hidden="1"/>
    </xf>
    <xf numFmtId="4" fontId="47" fillId="6" borderId="25" xfId="0" applyNumberFormat="1" applyFont="1" applyFill="1" applyBorder="1" applyAlignment="1" applyProtection="1">
      <alignment horizontal="center" vertical="center" wrapText="1"/>
      <protection hidden="1"/>
    </xf>
    <xf numFmtId="4" fontId="53" fillId="6" borderId="13" xfId="0" applyNumberFormat="1" applyFont="1" applyFill="1" applyBorder="1" applyAlignment="1" applyProtection="1">
      <alignment horizontal="center" vertical="center" wrapText="1"/>
      <protection hidden="1"/>
    </xf>
    <xf numFmtId="165" fontId="51" fillId="7" borderId="20" xfId="0" applyNumberFormat="1" applyFont="1" applyFill="1" applyBorder="1" applyAlignment="1" applyProtection="1">
      <alignment horizontal="left" vertical="center" wrapText="1"/>
      <protection hidden="1"/>
    </xf>
    <xf numFmtId="165" fontId="51" fillId="7" borderId="22" xfId="0" applyNumberFormat="1" applyFont="1" applyFill="1" applyBorder="1" applyAlignment="1" applyProtection="1">
      <alignment horizontal="left" vertical="center" wrapText="1"/>
      <protection hidden="1"/>
    </xf>
    <xf numFmtId="0" fontId="9" fillId="0" borderId="0" xfId="0" applyFont="1" applyAlignment="1" applyProtection="1">
      <alignment vertical="center"/>
      <protection hidden="1"/>
    </xf>
    <xf numFmtId="0" fontId="9" fillId="0" borderId="4" xfId="0" applyFont="1" applyBorder="1" applyAlignment="1" applyProtection="1">
      <alignment horizontal="left" vertical="center" wrapText="1"/>
      <protection locked="0"/>
    </xf>
    <xf numFmtId="0" fontId="56" fillId="9" borderId="0" xfId="0" applyFont="1" applyFill="1" applyProtection="1">
      <protection hidden="1"/>
    </xf>
    <xf numFmtId="0" fontId="57" fillId="9" borderId="0" xfId="0" applyFont="1" applyFill="1" applyProtection="1">
      <protection hidden="1"/>
    </xf>
    <xf numFmtId="0" fontId="19" fillId="2" borderId="2" xfId="0" applyFont="1" applyFill="1" applyBorder="1" applyAlignment="1" applyProtection="1">
      <alignment horizontal="center" vertical="center" wrapText="1"/>
      <protection hidden="1"/>
    </xf>
    <xf numFmtId="0" fontId="19" fillId="2" borderId="3" xfId="0" applyFont="1" applyFill="1" applyBorder="1" applyAlignment="1" applyProtection="1">
      <alignment horizontal="center" vertical="center" wrapText="1"/>
      <protection hidden="1"/>
    </xf>
    <xf numFmtId="0" fontId="10" fillId="2" borderId="2" xfId="0" applyFont="1" applyFill="1" applyBorder="1" applyAlignment="1" applyProtection="1">
      <alignment vertical="center" wrapText="1"/>
      <protection hidden="1"/>
    </xf>
    <xf numFmtId="0" fontId="19" fillId="2" borderId="6" xfId="0" applyFont="1" applyFill="1" applyBorder="1" applyAlignment="1" applyProtection="1">
      <alignment vertical="center" wrapText="1"/>
      <protection hidden="1"/>
    </xf>
    <xf numFmtId="0" fontId="19" fillId="2" borderId="4" xfId="0" applyFont="1" applyFill="1" applyBorder="1" applyAlignment="1" applyProtection="1">
      <alignment vertical="center" wrapText="1"/>
      <protection hidden="1"/>
    </xf>
    <xf numFmtId="0" fontId="9" fillId="2" borderId="55" xfId="0" applyFont="1" applyFill="1" applyBorder="1" applyAlignment="1" applyProtection="1">
      <alignment horizontal="center" vertical="center" wrapText="1"/>
      <protection hidden="1"/>
    </xf>
    <xf numFmtId="0" fontId="10" fillId="2" borderId="54" xfId="0" applyFont="1" applyFill="1" applyBorder="1" applyAlignment="1" applyProtection="1">
      <alignment vertical="center" wrapText="1"/>
      <protection hidden="1"/>
    </xf>
    <xf numFmtId="169" fontId="61" fillId="0" borderId="55" xfId="0" applyNumberFormat="1" applyFont="1" applyBorder="1" applyAlignment="1" applyProtection="1">
      <alignment horizontal="center" vertical="center" wrapText="1"/>
      <protection locked="0"/>
    </xf>
    <xf numFmtId="169" fontId="53" fillId="0" borderId="56" xfId="0" applyNumberFormat="1" applyFont="1" applyBorder="1" applyAlignment="1" applyProtection="1">
      <alignment horizontal="center" vertical="center"/>
      <protection locked="0"/>
    </xf>
    <xf numFmtId="4" fontId="38" fillId="4" borderId="9" xfId="0" applyNumberFormat="1" applyFont="1" applyFill="1" applyBorder="1" applyAlignment="1" applyProtection="1">
      <alignment vertical="center" wrapText="1"/>
      <protection hidden="1"/>
    </xf>
    <xf numFmtId="0" fontId="19" fillId="2" borderId="61" xfId="0" applyFont="1" applyFill="1" applyBorder="1" applyAlignment="1" applyProtection="1">
      <alignment vertical="center" wrapText="1"/>
      <protection hidden="1"/>
    </xf>
    <xf numFmtId="0" fontId="19" fillId="2" borderId="12" xfId="0" applyFont="1" applyFill="1" applyBorder="1" applyAlignment="1" applyProtection="1">
      <alignment vertical="center" wrapText="1"/>
      <protection hidden="1"/>
    </xf>
    <xf numFmtId="4" fontId="62" fillId="0" borderId="48" xfId="0" applyNumberFormat="1" applyFont="1" applyBorder="1" applyAlignment="1" applyProtection="1">
      <alignment vertical="center" wrapText="1"/>
      <protection hidden="1"/>
    </xf>
    <xf numFmtId="0" fontId="9" fillId="0" borderId="12" xfId="0" applyFont="1" applyBorder="1" applyProtection="1">
      <protection hidden="1"/>
    </xf>
    <xf numFmtId="0" fontId="5" fillId="0" borderId="4" xfId="0" applyFont="1" applyBorder="1" applyAlignment="1" applyProtection="1">
      <alignment wrapText="1"/>
      <protection hidden="1"/>
    </xf>
    <xf numFmtId="0" fontId="5" fillId="0" borderId="0" xfId="0" applyFont="1" applyProtection="1">
      <protection hidden="1"/>
    </xf>
    <xf numFmtId="0" fontId="19" fillId="2" borderId="4" xfId="0" applyFont="1" applyFill="1" applyBorder="1" applyAlignment="1" applyProtection="1">
      <alignment horizontal="center" vertical="center" wrapText="1"/>
      <protection hidden="1"/>
    </xf>
    <xf numFmtId="0" fontId="22" fillId="8" borderId="12" xfId="0" applyFont="1" applyFill="1" applyBorder="1" applyAlignment="1" applyProtection="1">
      <alignment horizontal="center" wrapText="1"/>
      <protection hidden="1"/>
    </xf>
    <xf numFmtId="0" fontId="19" fillId="2" borderId="37" xfId="0" applyFont="1" applyFill="1" applyBorder="1" applyAlignment="1" applyProtection="1">
      <alignment vertical="center" wrapText="1"/>
      <protection hidden="1"/>
    </xf>
    <xf numFmtId="0" fontId="19" fillId="2" borderId="12" xfId="0" applyFont="1" applyFill="1" applyBorder="1" applyAlignment="1" applyProtection="1">
      <alignment horizontal="center" vertical="center" wrapText="1"/>
      <protection hidden="1"/>
    </xf>
    <xf numFmtId="165" fontId="11" fillId="12" borderId="41" xfId="0" applyNumberFormat="1" applyFont="1" applyFill="1" applyBorder="1" applyAlignment="1" applyProtection="1">
      <alignment horizontal="center" vertical="center" wrapText="1"/>
      <protection hidden="1"/>
    </xf>
    <xf numFmtId="4" fontId="53" fillId="6" borderId="15" xfId="0" applyNumberFormat="1" applyFont="1" applyFill="1" applyBorder="1" applyAlignment="1" applyProtection="1">
      <alignment horizontal="center" vertical="center" wrapText="1"/>
      <protection hidden="1"/>
    </xf>
    <xf numFmtId="0" fontId="32" fillId="0" borderId="12" xfId="0" applyFont="1" applyBorder="1" applyAlignment="1" applyProtection="1">
      <alignment horizontal="center"/>
      <protection hidden="1"/>
    </xf>
    <xf numFmtId="0" fontId="19" fillId="2" borderId="10" xfId="0" applyFont="1" applyFill="1" applyBorder="1" applyAlignment="1" applyProtection="1">
      <alignment vertical="center" wrapText="1"/>
      <protection hidden="1"/>
    </xf>
    <xf numFmtId="49" fontId="9" fillId="0" borderId="4" xfId="0" applyNumberFormat="1" applyFont="1" applyBorder="1" applyAlignment="1" applyProtection="1">
      <alignment vertical="top" wrapText="1"/>
      <protection locked="0"/>
    </xf>
    <xf numFmtId="49" fontId="25" fillId="0" borderId="4" xfId="0" applyNumberFormat="1" applyFont="1" applyBorder="1" applyAlignment="1" applyProtection="1">
      <alignment horizontal="left" vertical="center" wrapText="1"/>
      <protection locked="0"/>
    </xf>
    <xf numFmtId="0" fontId="11" fillId="11" borderId="12" xfId="0" applyFont="1" applyFill="1" applyBorder="1" applyAlignment="1" applyProtection="1">
      <alignment horizontal="left" vertical="top" wrapText="1"/>
      <protection locked="0"/>
    </xf>
    <xf numFmtId="0" fontId="38" fillId="0" borderId="11" xfId="0" applyFont="1" applyBorder="1" applyAlignment="1" applyProtection="1">
      <alignment vertical="top" wrapText="1"/>
      <protection hidden="1"/>
    </xf>
    <xf numFmtId="0" fontId="36" fillId="0" borderId="11" xfId="0" applyFont="1" applyBorder="1" applyAlignment="1" applyProtection="1">
      <alignment vertical="center" wrapText="1"/>
      <protection hidden="1"/>
    </xf>
    <xf numFmtId="0" fontId="15" fillId="0" borderId="0" xfId="0" applyFont="1" applyAlignment="1" applyProtection="1">
      <alignment wrapText="1"/>
      <protection hidden="1"/>
    </xf>
    <xf numFmtId="4" fontId="17" fillId="0" borderId="0" xfId="0" applyNumberFormat="1" applyFont="1" applyAlignment="1" applyProtection="1">
      <alignment horizontal="left" vertical="top" wrapText="1"/>
      <protection hidden="1"/>
    </xf>
    <xf numFmtId="4" fontId="38" fillId="4" borderId="10" xfId="0" applyNumberFormat="1" applyFont="1" applyFill="1" applyBorder="1" applyAlignment="1" applyProtection="1">
      <alignment vertical="center" wrapText="1"/>
      <protection hidden="1"/>
    </xf>
    <xf numFmtId="4" fontId="38" fillId="4" borderId="68" xfId="0" applyNumberFormat="1" applyFont="1" applyFill="1" applyBorder="1" applyAlignment="1" applyProtection="1">
      <alignment vertical="center" wrapText="1"/>
      <protection hidden="1"/>
    </xf>
    <xf numFmtId="0" fontId="20" fillId="0" borderId="11" xfId="0" applyFont="1" applyBorder="1" applyAlignment="1" applyProtection="1">
      <alignment horizontal="center" wrapText="1"/>
      <protection hidden="1"/>
    </xf>
    <xf numFmtId="0" fontId="36" fillId="0" borderId="11" xfId="0" applyFont="1" applyBorder="1" applyAlignment="1" applyProtection="1">
      <alignment vertical="center"/>
      <protection hidden="1"/>
    </xf>
    <xf numFmtId="0" fontId="67" fillId="0" borderId="0" xfId="0" applyFont="1" applyProtection="1">
      <protection hidden="1"/>
    </xf>
    <xf numFmtId="0" fontId="68" fillId="0" borderId="0" xfId="0" applyFont="1" applyAlignment="1" applyProtection="1">
      <alignment horizontal="left" vertical="top" wrapText="1"/>
      <protection hidden="1"/>
    </xf>
    <xf numFmtId="0" fontId="25" fillId="0" borderId="4" xfId="0" applyFont="1" applyBorder="1" applyAlignment="1" applyProtection="1">
      <alignment wrapText="1"/>
      <protection hidden="1"/>
    </xf>
    <xf numFmtId="0" fontId="25" fillId="0" borderId="4" xfId="0" applyFont="1" applyBorder="1" applyProtection="1">
      <protection hidden="1"/>
    </xf>
    <xf numFmtId="0" fontId="25" fillId="0" borderId="0" xfId="0" applyFont="1" applyProtection="1">
      <protection hidden="1"/>
    </xf>
    <xf numFmtId="0" fontId="25" fillId="0" borderId="0" xfId="0" applyFont="1" applyAlignment="1" applyProtection="1">
      <alignment horizontal="left" wrapText="1"/>
      <protection hidden="1"/>
    </xf>
    <xf numFmtId="165" fontId="25" fillId="0" borderId="4" xfId="0" applyNumberFormat="1" applyFont="1" applyBorder="1" applyProtection="1">
      <protection hidden="1"/>
    </xf>
    <xf numFmtId="0" fontId="25" fillId="0" borderId="0" xfId="0" applyFont="1" applyAlignment="1" applyProtection="1">
      <alignment wrapText="1"/>
      <protection hidden="1"/>
    </xf>
    <xf numFmtId="0" fontId="25" fillId="0" borderId="12" xfId="0" applyFont="1" applyBorder="1" applyAlignment="1" applyProtection="1">
      <alignment wrapText="1"/>
      <protection hidden="1"/>
    </xf>
    <xf numFmtId="0" fontId="25" fillId="0" borderId="9" xfId="0" applyFont="1" applyBorder="1" applyProtection="1">
      <protection hidden="1"/>
    </xf>
    <xf numFmtId="0" fontId="25" fillId="0" borderId="11" xfId="0" applyFont="1" applyBorder="1" applyProtection="1">
      <protection hidden="1"/>
    </xf>
    <xf numFmtId="0" fontId="52" fillId="0" borderId="11" xfId="0" applyFont="1" applyBorder="1" applyProtection="1">
      <protection hidden="1"/>
    </xf>
    <xf numFmtId="0" fontId="25" fillId="0" borderId="4" xfId="0" applyFont="1" applyBorder="1" applyAlignment="1" applyProtection="1">
      <alignment horizontal="center" vertical="center" wrapText="1"/>
      <protection locked="0"/>
    </xf>
    <xf numFmtId="0" fontId="19" fillId="0" borderId="4" xfId="0" applyFont="1" applyBorder="1" applyAlignment="1" applyProtection="1">
      <alignment horizontal="center" vertical="center" wrapText="1"/>
      <protection hidden="1"/>
    </xf>
    <xf numFmtId="0" fontId="25" fillId="0" borderId="0" xfId="0" applyFont="1" applyAlignment="1" applyProtection="1">
      <alignment horizontal="right"/>
      <protection hidden="1"/>
    </xf>
    <xf numFmtId="0" fontId="25" fillId="5" borderId="11" xfId="0" applyFont="1" applyFill="1" applyBorder="1" applyProtection="1">
      <protection hidden="1"/>
    </xf>
    <xf numFmtId="0" fontId="25" fillId="5" borderId="11" xfId="0" applyFont="1" applyFill="1" applyBorder="1" applyAlignment="1" applyProtection="1">
      <alignment horizontal="right"/>
      <protection hidden="1"/>
    </xf>
    <xf numFmtId="4" fontId="25" fillId="0" borderId="0" xfId="0" applyNumberFormat="1" applyFont="1" applyProtection="1">
      <protection hidden="1"/>
    </xf>
    <xf numFmtId="10" fontId="68" fillId="0" borderId="0" xfId="0" applyNumberFormat="1" applyFont="1" applyAlignment="1" applyProtection="1">
      <alignment horizontal="left" vertical="center" wrapText="1"/>
      <protection hidden="1"/>
    </xf>
    <xf numFmtId="4" fontId="61" fillId="0" borderId="12" xfId="0" applyNumberFormat="1" applyFont="1" applyBorder="1" applyAlignment="1" applyProtection="1">
      <alignment horizontal="center" vertical="center"/>
      <protection hidden="1"/>
    </xf>
    <xf numFmtId="4" fontId="36" fillId="0" borderId="12" xfId="0" applyNumberFormat="1" applyFont="1" applyBorder="1" applyAlignment="1" applyProtection="1">
      <alignment horizontal="center" vertical="center"/>
      <protection hidden="1"/>
    </xf>
    <xf numFmtId="164" fontId="61" fillId="0" borderId="55" xfId="2" applyFont="1" applyBorder="1" applyAlignment="1" applyProtection="1">
      <alignment horizontal="center" vertical="center" wrapText="1"/>
      <protection hidden="1"/>
    </xf>
    <xf numFmtId="0" fontId="4" fillId="0" borderId="0" xfId="0" applyFont="1" applyProtection="1">
      <protection hidden="1"/>
    </xf>
    <xf numFmtId="1" fontId="4" fillId="0" borderId="0" xfId="0" applyNumberFormat="1" applyFont="1" applyProtection="1">
      <protection hidden="1"/>
    </xf>
    <xf numFmtId="0" fontId="3" fillId="0" borderId="0" xfId="0" applyFont="1" applyProtection="1">
      <protection hidden="1"/>
    </xf>
    <xf numFmtId="4" fontId="70" fillId="0" borderId="0" xfId="0" applyNumberFormat="1" applyFont="1" applyAlignment="1" applyProtection="1">
      <alignment vertical="top" wrapText="1"/>
      <protection hidden="1"/>
    </xf>
    <xf numFmtId="0" fontId="47" fillId="0" borderId="0" xfId="0" applyFont="1" applyAlignment="1" applyProtection="1">
      <alignment horizontal="left" vertical="top" wrapText="1"/>
      <protection hidden="1"/>
    </xf>
    <xf numFmtId="10" fontId="70" fillId="0" borderId="0" xfId="0" applyNumberFormat="1" applyFont="1" applyAlignment="1" applyProtection="1">
      <alignment horizontal="left" vertical="center" wrapText="1"/>
      <protection hidden="1"/>
    </xf>
    <xf numFmtId="0" fontId="49" fillId="0" borderId="0" xfId="0" applyFont="1" applyProtection="1">
      <protection hidden="1"/>
    </xf>
    <xf numFmtId="0" fontId="70" fillId="0" borderId="0" xfId="0" applyFont="1" applyAlignment="1" applyProtection="1">
      <alignment horizontal="left" vertical="center"/>
      <protection hidden="1"/>
    </xf>
    <xf numFmtId="0" fontId="25" fillId="0" borderId="4" xfId="0" applyFont="1" applyBorder="1" applyAlignment="1">
      <alignment horizontal="center" vertical="center" wrapText="1"/>
    </xf>
    <xf numFmtId="0" fontId="41" fillId="0" borderId="0" xfId="0" applyFont="1" applyAlignment="1" applyProtection="1">
      <alignment horizontal="center" vertical="top" wrapText="1"/>
      <protection hidden="1"/>
    </xf>
    <xf numFmtId="0" fontId="60" fillId="0" borderId="0" xfId="0" applyFont="1" applyAlignment="1" applyProtection="1">
      <alignment horizontal="center" vertical="center" wrapText="1"/>
      <protection hidden="1"/>
    </xf>
    <xf numFmtId="0" fontId="52" fillId="0" borderId="0" xfId="0" applyFont="1" applyProtection="1">
      <protection hidden="1"/>
    </xf>
    <xf numFmtId="0" fontId="71" fillId="0" borderId="0" xfId="0" applyFont="1" applyProtection="1">
      <protection hidden="1"/>
    </xf>
    <xf numFmtId="0" fontId="57" fillId="0" borderId="0" xfId="0" applyFont="1" applyProtection="1">
      <protection hidden="1"/>
    </xf>
    <xf numFmtId="0" fontId="56" fillId="8" borderId="0" xfId="0" applyFont="1" applyFill="1" applyProtection="1">
      <protection hidden="1"/>
    </xf>
    <xf numFmtId="0" fontId="0" fillId="8" borderId="0" xfId="0" applyFill="1" applyProtection="1">
      <protection hidden="1"/>
    </xf>
    <xf numFmtId="0" fontId="72" fillId="9" borderId="0" xfId="3" applyFill="1" applyProtection="1">
      <protection locked="0" hidden="1"/>
    </xf>
    <xf numFmtId="0" fontId="60" fillId="0" borderId="11" xfId="0" applyFont="1" applyBorder="1" applyAlignment="1" applyProtection="1">
      <alignment horizontal="center" vertical="center" wrapText="1"/>
      <protection hidden="1"/>
    </xf>
    <xf numFmtId="4" fontId="38" fillId="0" borderId="12" xfId="0" applyNumberFormat="1" applyFont="1" applyBorder="1" applyAlignment="1" applyProtection="1">
      <alignment horizontal="center" vertical="center" wrapText="1"/>
      <protection hidden="1"/>
    </xf>
    <xf numFmtId="10" fontId="38" fillId="0" borderId="12" xfId="0" applyNumberFormat="1" applyFont="1" applyBorder="1" applyAlignment="1" applyProtection="1">
      <alignment horizontal="center" vertical="center" wrapText="1"/>
      <protection hidden="1"/>
    </xf>
    <xf numFmtId="165" fontId="11" fillId="7" borderId="26" xfId="0" applyNumberFormat="1" applyFont="1" applyFill="1" applyBorder="1" applyAlignment="1" applyProtection="1">
      <alignment horizontal="center" vertical="center" wrapText="1"/>
      <protection hidden="1"/>
    </xf>
    <xf numFmtId="165" fontId="11" fillId="7" borderId="71" xfId="0" applyNumberFormat="1" applyFont="1" applyFill="1" applyBorder="1" applyAlignment="1" applyProtection="1">
      <alignment horizontal="center" vertical="center" wrapText="1"/>
      <protection hidden="1"/>
    </xf>
    <xf numFmtId="165" fontId="11" fillId="7" borderId="50" xfId="0" applyNumberFormat="1" applyFont="1" applyFill="1" applyBorder="1" applyAlignment="1" applyProtection="1">
      <alignment horizontal="center" vertical="center" wrapText="1"/>
      <protection hidden="1"/>
    </xf>
    <xf numFmtId="165" fontId="11" fillId="12" borderId="50" xfId="0" applyNumberFormat="1" applyFont="1" applyFill="1" applyBorder="1" applyAlignment="1" applyProtection="1">
      <alignment horizontal="center" vertical="center" wrapText="1"/>
      <protection hidden="1"/>
    </xf>
    <xf numFmtId="0" fontId="47" fillId="9" borderId="40" xfId="0" applyFont="1" applyFill="1" applyBorder="1" applyAlignment="1" applyProtection="1">
      <alignment horizontal="center" vertical="center" wrapText="1"/>
      <protection hidden="1"/>
    </xf>
    <xf numFmtId="4" fontId="7" fillId="0" borderId="15" xfId="0" applyNumberFormat="1" applyFont="1" applyBorder="1" applyAlignment="1" applyProtection="1">
      <alignment vertical="center" wrapText="1"/>
      <protection hidden="1"/>
    </xf>
    <xf numFmtId="4" fontId="68" fillId="0" borderId="0" xfId="0" applyNumberFormat="1" applyFont="1" applyAlignment="1" applyProtection="1">
      <alignment vertical="top" wrapText="1"/>
      <protection hidden="1"/>
    </xf>
    <xf numFmtId="4" fontId="76" fillId="0" borderId="0" xfId="0" applyNumberFormat="1" applyFont="1" applyAlignment="1" applyProtection="1">
      <alignment horizontal="left" vertical="top" wrapText="1"/>
      <protection hidden="1"/>
    </xf>
    <xf numFmtId="0" fontId="75" fillId="0" borderId="0" xfId="0" applyFont="1" applyProtection="1">
      <protection hidden="1"/>
    </xf>
    <xf numFmtId="0" fontId="75" fillId="0" borderId="0" xfId="0" applyFont="1" applyAlignment="1" applyProtection="1">
      <alignment horizontal="left"/>
      <protection hidden="1"/>
    </xf>
    <xf numFmtId="0" fontId="74" fillId="9" borderId="11" xfId="0" applyFont="1" applyFill="1" applyBorder="1" applyAlignment="1">
      <alignment wrapText="1"/>
    </xf>
    <xf numFmtId="0" fontId="74" fillId="9" borderId="11" xfId="0" applyFont="1" applyFill="1" applyBorder="1"/>
    <xf numFmtId="0" fontId="74" fillId="9" borderId="11" xfId="0" quotePrefix="1" applyFont="1" applyFill="1" applyBorder="1"/>
    <xf numFmtId="0" fontId="77" fillId="9" borderId="11" xfId="0" applyFont="1" applyFill="1" applyBorder="1" applyAlignment="1">
      <alignment vertical="center" wrapText="1"/>
    </xf>
    <xf numFmtId="0" fontId="77" fillId="9" borderId="11" xfId="0" applyFont="1" applyFill="1" applyBorder="1" applyAlignment="1">
      <alignment vertical="center"/>
    </xf>
    <xf numFmtId="0" fontId="78" fillId="9" borderId="11" xfId="0" applyFont="1" applyFill="1" applyBorder="1"/>
    <xf numFmtId="0" fontId="26" fillId="0" borderId="12" xfId="0" applyFont="1" applyBorder="1" applyAlignment="1" applyProtection="1">
      <alignment horizontal="center" vertical="center" wrapText="1"/>
      <protection locked="0"/>
    </xf>
    <xf numFmtId="0" fontId="73" fillId="0" borderId="0" xfId="0" applyFont="1" applyAlignment="1" applyProtection="1">
      <alignment vertical="top" wrapText="1"/>
      <protection hidden="1"/>
    </xf>
    <xf numFmtId="0" fontId="1" fillId="9" borderId="11" xfId="0" applyFont="1" applyFill="1" applyBorder="1" applyAlignment="1" applyProtection="1">
      <alignment wrapText="1"/>
      <protection hidden="1"/>
    </xf>
    <xf numFmtId="0" fontId="2" fillId="9" borderId="11" xfId="0" applyFont="1" applyFill="1" applyBorder="1" applyAlignment="1" applyProtection="1">
      <alignment wrapText="1"/>
      <protection hidden="1"/>
    </xf>
    <xf numFmtId="0" fontId="33" fillId="3" borderId="72" xfId="0" applyFont="1" applyFill="1" applyBorder="1" applyAlignment="1" applyProtection="1">
      <alignment horizontal="center" vertical="center" wrapText="1"/>
      <protection hidden="1"/>
    </xf>
    <xf numFmtId="0" fontId="11" fillId="11" borderId="73" xfId="0" applyFont="1" applyFill="1" applyBorder="1" applyAlignment="1" applyProtection="1">
      <alignment horizontal="left" vertical="center" wrapText="1"/>
      <protection locked="0"/>
    </xf>
    <xf numFmtId="4" fontId="25" fillId="0" borderId="4" xfId="0" applyNumberFormat="1" applyFont="1" applyBorder="1" applyAlignment="1" applyProtection="1">
      <alignment vertical="center" wrapText="1"/>
      <protection locked="0"/>
    </xf>
    <xf numFmtId="4" fontId="25" fillId="0" borderId="4" xfId="0" applyNumberFormat="1" applyFont="1" applyBorder="1" applyAlignment="1" applyProtection="1">
      <alignment vertical="center"/>
      <protection locked="0"/>
    </xf>
    <xf numFmtId="9" fontId="25" fillId="0" borderId="4" xfId="1" applyFont="1" applyBorder="1" applyAlignment="1" applyProtection="1">
      <alignment vertical="center"/>
      <protection locked="0"/>
    </xf>
    <xf numFmtId="4" fontId="38" fillId="4" borderId="4" xfId="0" applyNumberFormat="1" applyFont="1" applyFill="1" applyBorder="1" applyAlignment="1" applyProtection="1">
      <alignment vertical="center"/>
      <protection hidden="1"/>
    </xf>
    <xf numFmtId="4" fontId="45" fillId="0" borderId="4" xfId="0" applyNumberFormat="1" applyFont="1" applyBorder="1" applyAlignment="1" applyProtection="1">
      <alignment vertical="center" wrapText="1"/>
      <protection locked="0"/>
    </xf>
    <xf numFmtId="4" fontId="45" fillId="0" borderId="4" xfId="0" applyNumberFormat="1" applyFont="1" applyBorder="1" applyAlignment="1" applyProtection="1">
      <alignment vertical="center"/>
      <protection locked="0"/>
    </xf>
    <xf numFmtId="9" fontId="45" fillId="0" borderId="4" xfId="1" applyFont="1" applyBorder="1" applyAlignment="1" applyProtection="1">
      <alignment vertical="center"/>
      <protection locked="0"/>
    </xf>
    <xf numFmtId="0" fontId="9" fillId="8" borderId="36" xfId="0" applyFont="1" applyFill="1" applyBorder="1" applyAlignment="1" applyProtection="1">
      <alignment horizontal="center" vertical="center" wrapText="1"/>
      <protection hidden="1"/>
    </xf>
    <xf numFmtId="0" fontId="9" fillId="8" borderId="11" xfId="0" applyFont="1" applyFill="1" applyBorder="1" applyAlignment="1" applyProtection="1">
      <alignment horizontal="center" vertical="center" wrapText="1"/>
      <protection hidden="1"/>
    </xf>
    <xf numFmtId="0" fontId="7" fillId="2" borderId="28" xfId="0" applyFont="1" applyFill="1" applyBorder="1" applyAlignment="1" applyProtection="1">
      <alignment horizontal="center" vertical="center" wrapText="1"/>
      <protection hidden="1"/>
    </xf>
    <xf numFmtId="0" fontId="7" fillId="2" borderId="34" xfId="0" applyFont="1" applyFill="1" applyBorder="1" applyAlignment="1" applyProtection="1">
      <alignment horizontal="center" vertical="center" wrapText="1"/>
      <protection hidden="1"/>
    </xf>
    <xf numFmtId="0" fontId="7" fillId="2" borderId="29" xfId="0" applyFont="1" applyFill="1" applyBorder="1" applyAlignment="1" applyProtection="1">
      <alignment horizontal="center" vertical="center" wrapText="1"/>
      <protection hidden="1"/>
    </xf>
    <xf numFmtId="0" fontId="38" fillId="2" borderId="28" xfId="0" applyFont="1" applyFill="1" applyBorder="1" applyAlignment="1" applyProtection="1">
      <alignment horizontal="center" vertical="center" wrapText="1"/>
      <protection hidden="1"/>
    </xf>
    <xf numFmtId="0" fontId="38" fillId="2" borderId="34" xfId="0" applyFont="1" applyFill="1" applyBorder="1" applyAlignment="1" applyProtection="1">
      <alignment horizontal="center" vertical="center" wrapText="1"/>
      <protection hidden="1"/>
    </xf>
    <xf numFmtId="0" fontId="38" fillId="2" borderId="29" xfId="0" applyFont="1" applyFill="1" applyBorder="1" applyAlignment="1" applyProtection="1">
      <alignment horizontal="center" vertical="center" wrapText="1"/>
      <protection hidden="1"/>
    </xf>
    <xf numFmtId="0" fontId="10" fillId="0" borderId="47" xfId="0" applyFont="1" applyBorder="1" applyAlignment="1" applyProtection="1">
      <alignment horizontal="left" vertical="center" wrapText="1"/>
      <protection hidden="1"/>
    </xf>
    <xf numFmtId="0" fontId="10" fillId="0" borderId="12" xfId="0" applyFont="1" applyBorder="1" applyAlignment="1" applyProtection="1">
      <alignment horizontal="left" vertical="center" wrapText="1"/>
      <protection hidden="1"/>
    </xf>
    <xf numFmtId="1" fontId="53" fillId="0" borderId="58" xfId="0" applyNumberFormat="1" applyFont="1" applyBorder="1" applyAlignment="1" applyProtection="1">
      <alignment horizontal="center" vertical="center"/>
      <protection hidden="1"/>
    </xf>
    <xf numFmtId="1" fontId="53" fillId="0" borderId="29" xfId="0" applyNumberFormat="1" applyFont="1" applyBorder="1" applyAlignment="1" applyProtection="1">
      <alignment horizontal="center" vertical="center"/>
      <protection hidden="1"/>
    </xf>
    <xf numFmtId="0" fontId="65" fillId="0" borderId="28" xfId="0" applyFont="1" applyBorder="1" applyAlignment="1" applyProtection="1">
      <alignment horizontal="center" vertical="center" wrapText="1"/>
      <protection hidden="1"/>
    </xf>
    <xf numFmtId="0" fontId="41" fillId="0" borderId="34" xfId="0" applyFont="1" applyBorder="1" applyAlignment="1" applyProtection="1">
      <alignment horizontal="center" vertical="center" wrapText="1"/>
      <protection hidden="1"/>
    </xf>
    <xf numFmtId="0" fontId="41" fillId="0" borderId="29" xfId="0" applyFont="1" applyBorder="1" applyAlignment="1" applyProtection="1">
      <alignment horizontal="center" vertical="center" wrapText="1"/>
      <protection hidden="1"/>
    </xf>
    <xf numFmtId="0" fontId="69" fillId="0" borderId="11" xfId="0" applyFont="1" applyBorder="1" applyAlignment="1" applyProtection="1">
      <alignment horizontal="center" vertical="center"/>
      <protection hidden="1"/>
    </xf>
    <xf numFmtId="0" fontId="69" fillId="0" borderId="62" xfId="0" applyFont="1" applyBorder="1" applyAlignment="1" applyProtection="1">
      <alignment horizontal="center" vertical="center"/>
      <protection hidden="1"/>
    </xf>
    <xf numFmtId="0" fontId="12" fillId="0" borderId="28"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29" xfId="0" applyFont="1" applyBorder="1" applyAlignment="1">
      <alignment horizontal="center" vertical="center" wrapText="1"/>
    </xf>
    <xf numFmtId="0" fontId="61" fillId="0" borderId="54" xfId="0" applyFont="1" applyBorder="1" applyAlignment="1" applyProtection="1">
      <alignment horizontal="left" vertical="top" wrapText="1"/>
      <protection locked="0"/>
    </xf>
    <xf numFmtId="0" fontId="61" fillId="0" borderId="55" xfId="0" applyFont="1" applyBorder="1" applyAlignment="1" applyProtection="1">
      <alignment horizontal="left" vertical="top" wrapText="1"/>
      <protection locked="0"/>
    </xf>
    <xf numFmtId="0" fontId="61" fillId="0" borderId="56" xfId="0" applyFont="1" applyBorder="1" applyAlignment="1" applyProtection="1">
      <alignment horizontal="left" vertical="top" wrapText="1"/>
      <protection locked="0"/>
    </xf>
    <xf numFmtId="0" fontId="7" fillId="0" borderId="28" xfId="0" applyFont="1" applyBorder="1" applyAlignment="1">
      <alignment horizontal="center" vertical="center" wrapText="1"/>
    </xf>
    <xf numFmtId="0" fontId="7" fillId="0" borderId="34" xfId="0" applyFont="1" applyBorder="1" applyAlignment="1">
      <alignment horizontal="center" vertical="center" wrapText="1"/>
    </xf>
    <xf numFmtId="164" fontId="61" fillId="0" borderId="58" xfId="2" applyFont="1" applyBorder="1" applyAlignment="1" applyProtection="1">
      <alignment horizontal="center" vertical="center" wrapText="1"/>
      <protection hidden="1"/>
    </xf>
    <xf numFmtId="164" fontId="61" fillId="0" borderId="29" xfId="2" applyFont="1" applyBorder="1" applyAlignment="1" applyProtection="1">
      <alignment horizontal="center" vertical="center" wrapText="1"/>
      <protection hidden="1"/>
    </xf>
    <xf numFmtId="0" fontId="10" fillId="0" borderId="52" xfId="0" applyFont="1" applyBorder="1" applyAlignment="1" applyProtection="1">
      <alignment horizontal="left" vertical="center" wrapText="1"/>
      <protection hidden="1"/>
    </xf>
    <xf numFmtId="0" fontId="10" fillId="0" borderId="53" xfId="0" applyFont="1" applyBorder="1" applyAlignment="1" applyProtection="1">
      <alignment horizontal="left" vertical="center" wrapText="1"/>
      <protection hidden="1"/>
    </xf>
    <xf numFmtId="0" fontId="38" fillId="0" borderId="35" xfId="0" applyFont="1" applyBorder="1" applyAlignment="1" applyProtection="1">
      <alignment horizontal="center" vertical="center" wrapText="1"/>
      <protection hidden="1"/>
    </xf>
    <xf numFmtId="0" fontId="38" fillId="0" borderId="49" xfId="0" applyFont="1" applyBorder="1" applyAlignment="1" applyProtection="1">
      <alignment horizontal="center" vertical="center" wrapText="1"/>
      <protection hidden="1"/>
    </xf>
    <xf numFmtId="0" fontId="38" fillId="0" borderId="27" xfId="0" applyFont="1" applyBorder="1" applyAlignment="1" applyProtection="1">
      <alignment horizontal="center" vertical="center" wrapText="1"/>
      <protection hidden="1"/>
    </xf>
    <xf numFmtId="0" fontId="38" fillId="0" borderId="28" xfId="0" applyFont="1" applyBorder="1" applyAlignment="1" applyProtection="1">
      <alignment horizontal="center" vertical="center" wrapText="1"/>
      <protection hidden="1"/>
    </xf>
    <xf numFmtId="0" fontId="38" fillId="0" borderId="34" xfId="0" applyFont="1" applyBorder="1" applyAlignment="1" applyProtection="1">
      <alignment horizontal="center" vertical="center" wrapText="1"/>
      <protection hidden="1"/>
    </xf>
    <xf numFmtId="0" fontId="38" fillId="0" borderId="29" xfId="0" applyFont="1" applyBorder="1" applyAlignment="1" applyProtection="1">
      <alignment horizontal="center" vertical="center" wrapText="1"/>
      <protection hidden="1"/>
    </xf>
    <xf numFmtId="0" fontId="66" fillId="0" borderId="24" xfId="0" applyFont="1" applyBorder="1" applyAlignment="1" applyProtection="1">
      <alignment horizontal="right" vertical="center" textRotation="90"/>
      <protection hidden="1"/>
    </xf>
    <xf numFmtId="0" fontId="66" fillId="0" borderId="69" xfId="0" applyFont="1" applyBorder="1" applyAlignment="1" applyProtection="1">
      <alignment horizontal="right" vertical="center" textRotation="90"/>
      <protection hidden="1"/>
    </xf>
    <xf numFmtId="4" fontId="38" fillId="0" borderId="28" xfId="0" applyNumberFormat="1" applyFont="1" applyBorder="1" applyAlignment="1" applyProtection="1">
      <alignment horizontal="center" vertical="center" wrapText="1"/>
      <protection hidden="1"/>
    </xf>
    <xf numFmtId="0" fontId="38" fillId="0" borderId="54" xfId="0" applyFont="1" applyBorder="1" applyAlignment="1" applyProtection="1">
      <alignment horizontal="left" vertical="center" wrapText="1"/>
      <protection hidden="1"/>
    </xf>
    <xf numFmtId="0" fontId="38" fillId="0" borderId="55" xfId="0" applyFont="1" applyBorder="1" applyAlignment="1" applyProtection="1">
      <alignment horizontal="left" vertical="center" wrapText="1"/>
      <protection hidden="1"/>
    </xf>
    <xf numFmtId="0" fontId="38" fillId="0" borderId="58" xfId="0" applyFont="1" applyBorder="1" applyAlignment="1" applyProtection="1">
      <alignment horizontal="left" vertical="center" wrapText="1"/>
      <protection hidden="1"/>
    </xf>
    <xf numFmtId="0" fontId="55" fillId="11" borderId="57" xfId="0" applyFont="1" applyFill="1" applyBorder="1" applyAlignment="1" applyProtection="1">
      <alignment horizontal="center"/>
      <protection hidden="1"/>
    </xf>
    <xf numFmtId="0" fontId="57" fillId="9" borderId="11" xfId="0" applyFont="1" applyFill="1" applyBorder="1" applyAlignment="1" applyProtection="1">
      <alignment horizontal="left" vertical="top" wrapText="1"/>
      <protection hidden="1"/>
    </xf>
    <xf numFmtId="0" fontId="57" fillId="9" borderId="0" xfId="0" applyFont="1" applyFill="1" applyAlignment="1" applyProtection="1">
      <alignment horizontal="left" vertical="top" wrapText="1"/>
      <protection hidden="1"/>
    </xf>
    <xf numFmtId="0" fontId="73" fillId="9" borderId="36" xfId="0" applyFont="1" applyFill="1" applyBorder="1" applyAlignment="1" applyProtection="1">
      <alignment horizontal="center" vertical="top" wrapText="1"/>
      <protection hidden="1"/>
    </xf>
    <xf numFmtId="0" fontId="73" fillId="9" borderId="11" xfId="0" applyFont="1" applyFill="1" applyBorder="1" applyAlignment="1" applyProtection="1">
      <alignment horizontal="center" vertical="top" wrapText="1"/>
      <protection hidden="1"/>
    </xf>
    <xf numFmtId="0" fontId="26" fillId="0" borderId="47" xfId="0" applyFont="1" applyBorder="1" applyAlignment="1" applyProtection="1">
      <alignment horizontal="center" vertical="center" wrapText="1"/>
      <protection hidden="1"/>
    </xf>
    <xf numFmtId="0" fontId="37" fillId="0" borderId="47" xfId="0" applyFont="1" applyBorder="1" applyAlignment="1" applyProtection="1">
      <alignment horizontal="center" vertical="center" wrapText="1"/>
      <protection hidden="1"/>
    </xf>
    <xf numFmtId="0" fontId="42" fillId="9" borderId="38" xfId="0" applyFont="1" applyFill="1" applyBorder="1" applyAlignment="1" applyProtection="1">
      <alignment horizontal="center"/>
      <protection hidden="1"/>
    </xf>
    <xf numFmtId="0" fontId="34" fillId="0" borderId="0" xfId="0" applyFont="1" applyAlignment="1" applyProtection="1">
      <alignment horizontal="left" wrapText="1"/>
      <protection hidden="1"/>
    </xf>
    <xf numFmtId="0" fontId="20" fillId="0" borderId="11" xfId="0" applyFont="1" applyBorder="1" applyAlignment="1" applyProtection="1">
      <alignment horizontal="center" wrapText="1"/>
      <protection hidden="1"/>
    </xf>
    <xf numFmtId="0" fontId="79" fillId="2" borderId="1" xfId="0" applyFont="1" applyFill="1" applyBorder="1" applyAlignment="1" applyProtection="1">
      <alignment horizontal="center" vertical="center" wrapText="1"/>
      <protection hidden="1"/>
    </xf>
    <xf numFmtId="0" fontId="15" fillId="0" borderId="11" xfId="0" applyFont="1" applyBorder="1" applyAlignment="1" applyProtection="1">
      <alignment horizontal="center" wrapText="1"/>
      <protection hidden="1"/>
    </xf>
    <xf numFmtId="0" fontId="15" fillId="0" borderId="70" xfId="0" applyFont="1" applyBorder="1" applyAlignment="1" applyProtection="1">
      <alignment horizontal="center" wrapText="1"/>
      <protection hidden="1"/>
    </xf>
    <xf numFmtId="4" fontId="38" fillId="4" borderId="5" xfId="0" applyNumberFormat="1" applyFont="1" applyFill="1" applyBorder="1" applyAlignment="1" applyProtection="1">
      <alignment horizontal="right" vertical="center" wrapText="1"/>
      <protection hidden="1"/>
    </xf>
    <xf numFmtId="4" fontId="38" fillId="4" borderId="7" xfId="0" applyNumberFormat="1" applyFont="1" applyFill="1" applyBorder="1" applyAlignment="1" applyProtection="1">
      <alignment horizontal="right" vertical="center" wrapText="1"/>
      <protection hidden="1"/>
    </xf>
    <xf numFmtId="0" fontId="32" fillId="0" borderId="12" xfId="0" applyFont="1" applyBorder="1" applyAlignment="1" applyProtection="1">
      <alignment horizontal="center"/>
      <protection hidden="1"/>
    </xf>
    <xf numFmtId="0" fontId="22" fillId="0" borderId="12" xfId="0" applyFont="1" applyBorder="1" applyAlignment="1" applyProtection="1">
      <alignment horizontal="center"/>
      <protection hidden="1"/>
    </xf>
    <xf numFmtId="0" fontId="19" fillId="4" borderId="64" xfId="0" applyFont="1" applyFill="1" applyBorder="1" applyAlignment="1" applyProtection="1">
      <alignment horizontal="center" vertical="center" wrapText="1"/>
      <protection hidden="1"/>
    </xf>
    <xf numFmtId="0" fontId="19" fillId="4" borderId="37" xfId="0" applyFont="1" applyFill="1" applyBorder="1" applyAlignment="1" applyProtection="1">
      <alignment horizontal="center" vertical="center" wrapText="1"/>
      <protection hidden="1"/>
    </xf>
    <xf numFmtId="0" fontId="19" fillId="4" borderId="65" xfId="0" applyFont="1" applyFill="1" applyBorder="1" applyAlignment="1" applyProtection="1">
      <alignment horizontal="center" vertical="center"/>
      <protection hidden="1"/>
    </xf>
    <xf numFmtId="0" fontId="19" fillId="4" borderId="9" xfId="0" applyFont="1" applyFill="1" applyBorder="1" applyAlignment="1" applyProtection="1">
      <alignment horizontal="center" vertical="center"/>
      <protection hidden="1"/>
    </xf>
    <xf numFmtId="4" fontId="38" fillId="4" borderId="10" xfId="0" applyNumberFormat="1" applyFont="1" applyFill="1" applyBorder="1" applyAlignment="1" applyProtection="1">
      <alignment horizontal="right" vertical="center" wrapText="1"/>
      <protection hidden="1"/>
    </xf>
    <xf numFmtId="4" fontId="38" fillId="4" borderId="9" xfId="0" applyNumberFormat="1" applyFont="1" applyFill="1" applyBorder="1" applyAlignment="1" applyProtection="1">
      <alignment horizontal="right" vertical="center" wrapText="1"/>
      <protection hidden="1"/>
    </xf>
    <xf numFmtId="4" fontId="38" fillId="4" borderId="39" xfId="0" applyNumberFormat="1" applyFont="1" applyFill="1" applyBorder="1" applyAlignment="1" applyProtection="1">
      <alignment horizontal="right" vertical="center" wrapText="1"/>
      <protection hidden="1"/>
    </xf>
    <xf numFmtId="0" fontId="30" fillId="2" borderId="5" xfId="0" applyFont="1" applyFill="1" applyBorder="1" applyAlignment="1" applyProtection="1">
      <alignment horizontal="center" vertical="center" wrapText="1"/>
      <protection hidden="1"/>
    </xf>
    <xf numFmtId="0" fontId="30" fillId="2" borderId="8" xfId="0" applyFont="1" applyFill="1" applyBorder="1" applyAlignment="1" applyProtection="1">
      <alignment horizontal="center" vertical="center" wrapText="1"/>
      <protection hidden="1"/>
    </xf>
    <xf numFmtId="4" fontId="47" fillId="9" borderId="63" xfId="0" applyNumberFormat="1" applyFont="1" applyFill="1" applyBorder="1" applyAlignment="1" applyProtection="1">
      <alignment horizontal="center" vertical="top" wrapText="1"/>
      <protection hidden="1"/>
    </xf>
    <xf numFmtId="4" fontId="47" fillId="9" borderId="11" xfId="0" applyNumberFormat="1" applyFont="1" applyFill="1" applyBorder="1" applyAlignment="1" applyProtection="1">
      <alignment horizontal="center" vertical="top" wrapText="1"/>
      <protection hidden="1"/>
    </xf>
    <xf numFmtId="0" fontId="30" fillId="2" borderId="59" xfId="0" applyFont="1" applyFill="1" applyBorder="1" applyAlignment="1" applyProtection="1">
      <alignment horizontal="center" vertical="center" wrapText="1"/>
      <protection hidden="1"/>
    </xf>
    <xf numFmtId="0" fontId="30" fillId="2" borderId="60" xfId="0" applyFont="1" applyFill="1" applyBorder="1" applyAlignment="1" applyProtection="1">
      <alignment horizontal="center" vertical="center" wrapText="1"/>
      <protection hidden="1"/>
    </xf>
    <xf numFmtId="0" fontId="80" fillId="0" borderId="1" xfId="0" applyFont="1" applyBorder="1" applyProtection="1">
      <protection hidden="1"/>
    </xf>
    <xf numFmtId="0" fontId="52" fillId="0" borderId="7" xfId="0" applyFont="1" applyBorder="1" applyProtection="1">
      <protection hidden="1"/>
    </xf>
    <xf numFmtId="0" fontId="52" fillId="0" borderId="8" xfId="0" applyFont="1" applyBorder="1" applyProtection="1">
      <protection hidden="1"/>
    </xf>
    <xf numFmtId="0" fontId="52" fillId="0" borderId="37" xfId="0" applyFont="1" applyBorder="1" applyProtection="1">
      <protection hidden="1"/>
    </xf>
    <xf numFmtId="0" fontId="52" fillId="0" borderId="39" xfId="0" applyFont="1" applyBorder="1" applyProtection="1">
      <protection hidden="1"/>
    </xf>
    <xf numFmtId="0" fontId="19" fillId="2" borderId="66" xfId="0" applyFont="1" applyFill="1" applyBorder="1" applyAlignment="1" applyProtection="1">
      <alignment horizontal="center" vertical="center" wrapText="1"/>
      <protection hidden="1"/>
    </xf>
    <xf numFmtId="0" fontId="19" fillId="2" borderId="67" xfId="0" applyFont="1" applyFill="1" applyBorder="1" applyAlignment="1" applyProtection="1">
      <alignment horizontal="center" vertical="center" wrapText="1"/>
      <protection hidden="1"/>
    </xf>
    <xf numFmtId="0" fontId="19" fillId="2" borderId="5" xfId="0" applyFont="1" applyFill="1" applyBorder="1" applyAlignment="1" applyProtection="1">
      <alignment horizontal="center" vertical="center" wrapText="1"/>
      <protection hidden="1"/>
    </xf>
    <xf numFmtId="0" fontId="19" fillId="2" borderId="7" xfId="0" applyFont="1" applyFill="1" applyBorder="1" applyAlignment="1" applyProtection="1">
      <alignment horizontal="center" vertical="center" wrapText="1"/>
      <protection hidden="1"/>
    </xf>
    <xf numFmtId="0" fontId="19" fillId="4" borderId="65" xfId="0" applyFont="1" applyFill="1" applyBorder="1" applyAlignment="1" applyProtection="1">
      <alignment horizontal="center" vertical="center" wrapText="1"/>
      <protection hidden="1"/>
    </xf>
    <xf numFmtId="0" fontId="19" fillId="4" borderId="9" xfId="0" applyFont="1" applyFill="1" applyBorder="1" applyAlignment="1" applyProtection="1">
      <alignment horizontal="center" vertical="center" wrapText="1"/>
      <protection hidden="1"/>
    </xf>
    <xf numFmtId="0" fontId="75" fillId="0" borderId="11" xfId="0" applyFont="1" applyBorder="1" applyAlignment="1" applyProtection="1">
      <alignment horizontal="center"/>
      <protection hidden="1"/>
    </xf>
    <xf numFmtId="0" fontId="75" fillId="0" borderId="70" xfId="0" applyFont="1" applyBorder="1" applyAlignment="1" applyProtection="1">
      <alignment horizontal="center"/>
      <protection hidden="1"/>
    </xf>
    <xf numFmtId="0" fontId="41" fillId="9" borderId="11" xfId="0" applyFont="1" applyFill="1" applyBorder="1" applyAlignment="1" applyProtection="1">
      <alignment horizontal="center" vertical="center" wrapText="1"/>
      <protection hidden="1"/>
    </xf>
    <xf numFmtId="0" fontId="50" fillId="6" borderId="34" xfId="0" applyFont="1" applyFill="1" applyBorder="1" applyAlignment="1" applyProtection="1">
      <alignment horizontal="center" vertical="center" wrapText="1"/>
      <protection hidden="1"/>
    </xf>
    <xf numFmtId="0" fontId="50" fillId="6" borderId="29" xfId="0" applyFont="1" applyFill="1" applyBorder="1" applyAlignment="1" applyProtection="1">
      <alignment horizontal="center" vertical="center" wrapText="1"/>
      <protection hidden="1"/>
    </xf>
    <xf numFmtId="0" fontId="50" fillId="6" borderId="23" xfId="0" applyFont="1" applyFill="1" applyBorder="1" applyAlignment="1" applyProtection="1">
      <alignment horizontal="center" vertical="center" wrapText="1"/>
      <protection hidden="1"/>
    </xf>
    <xf numFmtId="0" fontId="50" fillId="6" borderId="25" xfId="0" applyFont="1" applyFill="1" applyBorder="1" applyAlignment="1" applyProtection="1">
      <alignment horizontal="center" vertical="center" wrapText="1"/>
      <protection hidden="1"/>
    </xf>
    <xf numFmtId="0" fontId="50" fillId="6" borderId="27" xfId="0" applyFont="1" applyFill="1" applyBorder="1" applyAlignment="1" applyProtection="1">
      <alignment horizontal="center" vertical="center" wrapText="1"/>
      <protection hidden="1"/>
    </xf>
    <xf numFmtId="0" fontId="50" fillId="6" borderId="13" xfId="0" applyFont="1" applyFill="1" applyBorder="1" applyAlignment="1" applyProtection="1">
      <alignment horizontal="center" vertical="center" wrapText="1"/>
      <protection hidden="1"/>
    </xf>
    <xf numFmtId="0" fontId="50" fillId="6" borderId="33" xfId="0" applyFont="1" applyFill="1" applyBorder="1" applyAlignment="1" applyProtection="1">
      <alignment horizontal="center" vertical="center" wrapText="1"/>
      <protection hidden="1"/>
    </xf>
    <xf numFmtId="0" fontId="43" fillId="0" borderId="17" xfId="0" applyFont="1" applyBorder="1" applyProtection="1">
      <protection hidden="1"/>
    </xf>
    <xf numFmtId="165" fontId="54" fillId="7" borderId="23" xfId="0" applyNumberFormat="1" applyFont="1" applyFill="1" applyBorder="1" applyAlignment="1" applyProtection="1">
      <alignment horizontal="center" vertical="center" wrapText="1"/>
      <protection hidden="1"/>
    </xf>
    <xf numFmtId="165" fontId="54" fillId="7" borderId="24" xfId="0" applyNumberFormat="1" applyFont="1" applyFill="1" applyBorder="1" applyAlignment="1" applyProtection="1">
      <alignment horizontal="center" vertical="center" wrapText="1"/>
      <protection hidden="1"/>
    </xf>
    <xf numFmtId="165" fontId="54" fillId="7" borderId="25" xfId="0" applyNumberFormat="1" applyFont="1" applyFill="1" applyBorder="1" applyAlignment="1" applyProtection="1">
      <alignment horizontal="center" vertical="center" wrapText="1"/>
      <protection hidden="1"/>
    </xf>
    <xf numFmtId="0" fontId="47" fillId="6" borderId="24" xfId="0" applyFont="1" applyFill="1" applyBorder="1" applyAlignment="1" applyProtection="1">
      <alignment horizontal="center" vertical="center" wrapText="1"/>
      <protection hidden="1"/>
    </xf>
    <xf numFmtId="0" fontId="47" fillId="6" borderId="25" xfId="0" applyFont="1" applyFill="1" applyBorder="1" applyAlignment="1" applyProtection="1">
      <alignment horizontal="center" vertical="center" wrapText="1"/>
      <protection hidden="1"/>
    </xf>
    <xf numFmtId="0" fontId="81" fillId="3" borderId="34" xfId="0" applyFont="1" applyFill="1" applyBorder="1" applyAlignment="1" applyProtection="1">
      <alignment horizontal="center" vertical="center" wrapText="1"/>
      <protection hidden="1"/>
    </xf>
    <xf numFmtId="0" fontId="81" fillId="3" borderId="29" xfId="0" applyFont="1" applyFill="1" applyBorder="1" applyAlignment="1" applyProtection="1">
      <alignment horizontal="center" vertical="center" wrapText="1"/>
      <protection hidden="1"/>
    </xf>
    <xf numFmtId="0" fontId="50" fillId="6" borderId="32" xfId="0" applyFont="1" applyFill="1" applyBorder="1" applyAlignment="1" applyProtection="1">
      <alignment horizontal="right" vertical="center" wrapText="1"/>
      <protection hidden="1"/>
    </xf>
    <xf numFmtId="0" fontId="50" fillId="6" borderId="13" xfId="0" applyFont="1" applyFill="1" applyBorder="1" applyAlignment="1" applyProtection="1">
      <alignment horizontal="right" vertical="center" wrapText="1"/>
      <protection hidden="1"/>
    </xf>
    <xf numFmtId="0" fontId="48" fillId="6" borderId="42" xfId="0" applyFont="1" applyFill="1" applyBorder="1" applyAlignment="1" applyProtection="1">
      <alignment horizontal="center" vertical="center" wrapText="1"/>
      <protection hidden="1"/>
    </xf>
    <xf numFmtId="0" fontId="44" fillId="0" borderId="30" xfId="0" applyFont="1" applyBorder="1" applyProtection="1">
      <protection hidden="1"/>
    </xf>
    <xf numFmtId="0" fontId="44" fillId="0" borderId="31" xfId="0" applyFont="1" applyBorder="1" applyProtection="1">
      <protection hidden="1"/>
    </xf>
  </cellXfs>
  <cellStyles count="4">
    <cellStyle name="Currency" xfId="2" builtinId="4"/>
    <cellStyle name="Hyperlink" xfId="3" builtinId="8"/>
    <cellStyle name="Normal" xfId="0" builtinId="0"/>
    <cellStyle name="Percent" xfId="1" builtinId="5"/>
  </cellStyles>
  <dxfs count="40">
    <dxf>
      <font>
        <color theme="1"/>
      </font>
      <fill>
        <patternFill>
          <bgColor theme="1"/>
        </patternFill>
      </fill>
      <border>
        <left style="thin">
          <color theme="1"/>
        </left>
        <right style="thin">
          <color theme="1"/>
        </right>
        <top style="thin">
          <color theme="1"/>
        </top>
        <bottom style="thin">
          <color theme="1"/>
        </bottom>
      </border>
    </dxf>
    <dxf>
      <fill>
        <patternFill patternType="solid">
          <fgColor rgb="FFFF0000"/>
          <bgColor rgb="FFFF0000"/>
        </patternFill>
      </fill>
    </dxf>
    <dxf>
      <fill>
        <patternFill patternType="solid">
          <fgColor rgb="FFFF0000"/>
          <bgColor rgb="FFFF0000"/>
        </patternFill>
      </fill>
    </dxf>
    <dxf>
      <fill>
        <patternFill>
          <bgColor rgb="FFFFFF00"/>
        </patternFill>
      </fill>
    </dxf>
    <dxf>
      <font>
        <b/>
        <i val="0"/>
        <color rgb="FFFF0000"/>
      </font>
      <fill>
        <patternFill>
          <bgColor rgb="FFFFFF00"/>
        </patternFill>
      </fill>
    </dxf>
    <dxf>
      <font>
        <b/>
        <i val="0"/>
        <color rgb="FFFF0000"/>
      </font>
      <fill>
        <patternFill>
          <bgColor rgb="FFFFFF00"/>
        </patternFill>
      </fill>
    </dxf>
    <dxf>
      <font>
        <color rgb="FFFF0000"/>
      </font>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b/>
        <i val="0"/>
        <color rgb="FFFF0000"/>
      </font>
      <fill>
        <patternFill>
          <bgColor rgb="FFFFFF00"/>
        </patternFill>
      </fill>
    </dxf>
    <dxf>
      <font>
        <b/>
        <i val="0"/>
        <color rgb="FFFF0000"/>
      </font>
      <fill>
        <patternFill>
          <bgColor rgb="FFFFFF00"/>
        </patternFill>
      </fill>
    </dxf>
    <dxf>
      <fill>
        <patternFill patternType="solid">
          <fgColor rgb="FFFF0000"/>
          <bgColor rgb="FFFF0000"/>
        </patternFill>
      </fill>
    </dxf>
    <dxf>
      <font>
        <color rgb="FFFF0000"/>
      </font>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theme="0"/>
      </font>
      <fill>
        <patternFill>
          <bgColor theme="0"/>
        </patternFill>
      </fill>
    </dxf>
    <dxf>
      <fill>
        <patternFill>
          <bgColor rgb="FFFF0000"/>
        </patternFill>
      </fill>
    </dxf>
    <dxf>
      <fill>
        <patternFill patternType="solid">
          <fgColor indexed="64"/>
          <bgColor rgb="FFFFFF00"/>
        </patternFill>
      </fill>
    </dxf>
    <dxf>
      <fill>
        <patternFill>
          <bgColor rgb="FFFF0000"/>
        </patternFill>
      </fill>
    </dxf>
    <dxf>
      <fill>
        <patternFill>
          <bgColor theme="3"/>
        </patternFill>
      </fill>
    </dxf>
    <dxf>
      <fill>
        <patternFill>
          <bgColor theme="3"/>
        </patternFill>
      </fill>
    </dxf>
    <dxf>
      <font>
        <b/>
        <i val="0"/>
        <color rgb="FFFF0000"/>
      </font>
      <fill>
        <patternFill>
          <bgColor rgb="FFFFFF00"/>
        </patternFill>
      </fill>
    </dxf>
  </dxfs>
  <tableStyles count="1" defaultTableStyle="TableStyleMedium2" defaultPivotStyle="PivotStyleLight16">
    <tableStyle name="Invisible" pivot="0" table="0" count="0" xr9:uid="{6F8563C5-B9AF-43B9-86A3-9BA9166D110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customschemas.google.com/relationships/workbookmetadata" Target="metadata"/><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9"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28</xdr:row>
      <xdr:rowOff>0</xdr:rowOff>
    </xdr:from>
    <xdr:to>
      <xdr:col>1</xdr:col>
      <xdr:colOff>304800</xdr:colOff>
      <xdr:row>28</xdr:row>
      <xdr:rowOff>283858</xdr:rowOff>
    </xdr:to>
    <xdr:sp macro="" textlink="">
      <xdr:nvSpPr>
        <xdr:cNvPr id="2051" name="AutoShape 3">
          <a:extLst>
            <a:ext uri="{FF2B5EF4-FFF2-40B4-BE49-F238E27FC236}">
              <a16:creationId xmlns:a16="http://schemas.microsoft.com/office/drawing/2014/main" id="{A88BCA50-76CD-3C1B-B811-5455DED6258A}"/>
            </a:ext>
          </a:extLst>
        </xdr:cNvPr>
        <xdr:cNvSpPr>
          <a:spLocks noChangeAspect="1" noChangeArrowheads="1"/>
        </xdr:cNvSpPr>
      </xdr:nvSpPr>
      <xdr:spPr bwMode="auto">
        <a:xfrm>
          <a:off x="1752600" y="4457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xdr:row>
      <xdr:rowOff>0</xdr:rowOff>
    </xdr:from>
    <xdr:to>
      <xdr:col>1</xdr:col>
      <xdr:colOff>304800</xdr:colOff>
      <xdr:row>30</xdr:row>
      <xdr:rowOff>285749</xdr:rowOff>
    </xdr:to>
    <xdr:sp macro="" textlink="">
      <xdr:nvSpPr>
        <xdr:cNvPr id="2052" name="AutoShape 4">
          <a:extLst>
            <a:ext uri="{FF2B5EF4-FFF2-40B4-BE49-F238E27FC236}">
              <a16:creationId xmlns:a16="http://schemas.microsoft.com/office/drawing/2014/main" id="{003ED88C-BB05-4EC6-1B29-77DFAB351F82}"/>
            </a:ext>
          </a:extLst>
        </xdr:cNvPr>
        <xdr:cNvSpPr>
          <a:spLocks noChangeAspect="1" noChangeArrowheads="1"/>
        </xdr:cNvSpPr>
      </xdr:nvSpPr>
      <xdr:spPr bwMode="auto">
        <a:xfrm>
          <a:off x="1748118" y="5681382"/>
          <a:ext cx="304800" cy="29975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95250</xdr:colOff>
      <xdr:row>0</xdr:row>
      <xdr:rowOff>58632</xdr:rowOff>
    </xdr:from>
    <xdr:to>
      <xdr:col>5</xdr:col>
      <xdr:colOff>667809</xdr:colOff>
      <xdr:row>5</xdr:row>
      <xdr:rowOff>174745</xdr:rowOff>
    </xdr:to>
    <xdr:pic>
      <xdr:nvPicPr>
        <xdr:cNvPr id="2" name="Picture 1">
          <a:extLst>
            <a:ext uri="{FF2B5EF4-FFF2-40B4-BE49-F238E27FC236}">
              <a16:creationId xmlns:a16="http://schemas.microsoft.com/office/drawing/2014/main" id="{72AF87A7-88B3-435F-9053-D6DA30A2C89A}"/>
            </a:ext>
          </a:extLst>
        </xdr:cNvPr>
        <xdr:cNvPicPr>
          <a:picLocks noChangeAspect="1"/>
        </xdr:cNvPicPr>
      </xdr:nvPicPr>
      <xdr:blipFill>
        <a:blip xmlns:r="http://schemas.openxmlformats.org/officeDocument/2006/relationships" r:embed="rId1"/>
        <a:stretch>
          <a:fillRect/>
        </a:stretch>
      </xdr:blipFill>
      <xdr:spPr>
        <a:xfrm>
          <a:off x="95250" y="58632"/>
          <a:ext cx="6611832" cy="10648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9</xdr:col>
      <xdr:colOff>442383</xdr:colOff>
      <xdr:row>3</xdr:row>
      <xdr:rowOff>230717</xdr:rowOff>
    </xdr:from>
    <xdr:ext cx="1301750" cy="1302434"/>
    <xdr:pic>
      <xdr:nvPicPr>
        <xdr:cNvPr id="3" name="image1.png">
          <a:extLst>
            <a:ext uri="{FF2B5EF4-FFF2-40B4-BE49-F238E27FC236}">
              <a16:creationId xmlns:a16="http://schemas.microsoft.com/office/drawing/2014/main" id="{9206A521-E258-4DA8-AFEB-CC9F3D0DF127}"/>
            </a:ext>
          </a:extLst>
        </xdr:cNvPr>
        <xdr:cNvPicPr preferRelativeResize="0"/>
      </xdr:nvPicPr>
      <xdr:blipFill>
        <a:blip xmlns:r="http://schemas.openxmlformats.org/officeDocument/2006/relationships" r:embed="rId1" cstate="print"/>
        <a:stretch>
          <a:fillRect/>
        </a:stretch>
      </xdr:blipFill>
      <xdr:spPr>
        <a:xfrm>
          <a:off x="12782550" y="950384"/>
          <a:ext cx="1301750" cy="1302434"/>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350" row="11">
    <wetp:webextensionref xmlns:r="http://schemas.openxmlformats.org/officeDocument/2006/relationships" r:id="rId2"/>
  </wetp:taskpane>
</wetp:taskpanes>
</file>

<file path=xl/webextensions/webextension1.xml><?xml version="1.0" encoding="utf-8"?>
<we:webextension xmlns:we="http://schemas.microsoft.com/office/webextensions/webextension/2010/11" id="{2A8A4BD0-C1F1-4F98-BE6C-188CE6214435}">
  <we:reference id="WA200009404" version="1.0.0.8" store="Omex" storeType="OMEX"/>
  <we:alternateReferences>
    <we:reference id="WA200009404" version="1.0.0.8" store="WA200009404" storeType="OMEX"/>
  </we:alternateReferences>
  <we:properties>
    <we:property name="claude.fileId" value="&quot;6b4d44fe-ed37-4485-aa3c-c03d6aefa07d&quot;"/>
  </we:properties>
  <we:bindings/>
  <we:snapshot xmlns:r="http://schemas.openxmlformats.org/officeDocument/2006/relationships"/>
</we:webextension>
</file>

<file path=xl/webextensions/webextension2.xml><?xml version="1.0" encoding="utf-8"?>
<we:webextension xmlns:we="http://schemas.microsoft.com/office/webextensions/webextension/2010/11" id="{B1655417-48ED-4137-B3C5-DA159E9B40CF}">
  <we:reference id="wa200010215" version="2.0.0.0" store="en-US" storeType="OMEX"/>
  <we:alternateReferences>
    <we:reference id="WA200010215" version="2.0.0.0" store="WA200010215" storeType="OMEX"/>
  </we:alternateReferences>
  <we:properties>
    <we:property name="bps.codex_control.document_id" value="&quot;2291279b-2bb1-44a7-b0f5-ee8f21df511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c.europa.eu/info/funding-tenders/opportunities/docs/2021-2027/common/guidance/additional-information-on-unit-costs-and-contributions_en.pdf" TargetMode="External"/><Relationship Id="rId1" Type="http://schemas.openxmlformats.org/officeDocument/2006/relationships/hyperlink" Target="https://commission.europa.eu/funding-and-tenders/procedures-guidelines-tenders/information-contractors-and-beneficiaries/calculate-unit-costs-eligible-travel-costs_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55B61-D5FD-42C9-AB7E-28C9B8961BA5}">
  <sheetPr>
    <pageSetUpPr fitToPage="1"/>
  </sheetPr>
  <dimension ref="A1:V44"/>
  <sheetViews>
    <sheetView view="pageBreakPreview" zoomScale="90" zoomScaleNormal="90" zoomScaleSheetLayoutView="90" workbookViewId="0">
      <selection activeCell="A43" sqref="A43"/>
    </sheetView>
  </sheetViews>
  <sheetFormatPr defaultColWidth="9.109375" defaultRowHeight="14.4" x14ac:dyDescent="0.3"/>
  <cols>
    <col min="1" max="9" width="9.109375" style="6"/>
    <col min="10" max="10" width="19" style="6" customWidth="1"/>
    <col min="11" max="11" width="43.33203125" style="6" customWidth="1"/>
    <col min="12" max="16384" width="9.109375" style="6"/>
  </cols>
  <sheetData>
    <row r="1" spans="1:22" ht="18" x14ac:dyDescent="0.35">
      <c r="A1" s="260" t="s">
        <v>37</v>
      </c>
      <c r="B1" s="260"/>
      <c r="C1" s="260"/>
      <c r="D1" s="260"/>
      <c r="E1" s="260"/>
      <c r="F1" s="260"/>
      <c r="G1" s="260"/>
      <c r="H1" s="260"/>
      <c r="I1" s="260"/>
      <c r="J1" s="260"/>
      <c r="K1" s="260"/>
      <c r="L1" s="260"/>
      <c r="M1" s="260"/>
      <c r="N1" s="260"/>
      <c r="O1" s="260"/>
      <c r="P1" s="260"/>
      <c r="Q1" s="260"/>
      <c r="R1" s="260"/>
      <c r="S1" s="260"/>
      <c r="T1" s="260"/>
      <c r="U1" s="260"/>
      <c r="V1" s="260"/>
    </row>
    <row r="2" spans="1:22" ht="6" customHeight="1" x14ac:dyDescent="0.3"/>
    <row r="3" spans="1:22" x14ac:dyDescent="0.3">
      <c r="A3" s="111" t="s">
        <v>44</v>
      </c>
      <c r="B3" s="112"/>
      <c r="C3" s="112"/>
      <c r="D3" s="112"/>
      <c r="E3" s="112"/>
      <c r="F3" s="112"/>
      <c r="G3" s="112"/>
      <c r="H3" s="112"/>
      <c r="I3" s="112"/>
      <c r="J3" s="112"/>
      <c r="K3" s="112"/>
    </row>
    <row r="4" spans="1:22" x14ac:dyDescent="0.3">
      <c r="A4" s="112" t="s">
        <v>46</v>
      </c>
      <c r="B4" s="112"/>
      <c r="C4" s="112"/>
      <c r="D4" s="112"/>
      <c r="E4" s="112"/>
      <c r="F4" s="112"/>
      <c r="G4" s="112"/>
      <c r="H4" s="112"/>
      <c r="I4" s="112"/>
      <c r="J4" s="112"/>
      <c r="K4" s="112"/>
    </row>
    <row r="5" spans="1:22" x14ac:dyDescent="0.3">
      <c r="A5" s="112" t="s">
        <v>38</v>
      </c>
      <c r="B5" s="112"/>
      <c r="C5" s="112"/>
      <c r="D5" s="112"/>
      <c r="E5" s="112"/>
      <c r="F5" s="112"/>
      <c r="G5" s="112"/>
      <c r="H5" s="112"/>
      <c r="I5" s="112"/>
      <c r="J5" s="112"/>
      <c r="K5" s="112"/>
    </row>
    <row r="6" spans="1:22" ht="6" customHeight="1" x14ac:dyDescent="0.3"/>
    <row r="7" spans="1:22" x14ac:dyDescent="0.3">
      <c r="A7" s="111" t="s">
        <v>39</v>
      </c>
      <c r="B7" s="112"/>
      <c r="C7" s="112"/>
      <c r="D7" s="112"/>
      <c r="E7" s="112"/>
      <c r="F7" s="112"/>
      <c r="G7" s="112"/>
      <c r="H7" s="112"/>
      <c r="I7" s="112"/>
      <c r="J7" s="112"/>
      <c r="K7" s="112"/>
    </row>
    <row r="8" spans="1:22" x14ac:dyDescent="0.3">
      <c r="A8" s="112" t="s">
        <v>47</v>
      </c>
      <c r="B8" s="112"/>
      <c r="C8" s="112"/>
      <c r="D8" s="112"/>
      <c r="E8" s="112"/>
      <c r="F8" s="112"/>
      <c r="G8" s="112"/>
      <c r="H8" s="112"/>
      <c r="I8" s="112"/>
      <c r="J8" s="112"/>
      <c r="K8" s="112"/>
    </row>
    <row r="9" spans="1:22" x14ac:dyDescent="0.3">
      <c r="A9" s="112" t="s">
        <v>158</v>
      </c>
      <c r="B9" s="112"/>
      <c r="C9" s="112"/>
      <c r="D9" s="112"/>
      <c r="E9" s="112"/>
      <c r="F9" s="112"/>
      <c r="G9" s="112"/>
      <c r="H9" s="112"/>
      <c r="I9" s="112"/>
      <c r="J9" s="112"/>
      <c r="K9" s="112"/>
    </row>
    <row r="10" spans="1:22" x14ac:dyDescent="0.3">
      <c r="A10" s="112" t="s">
        <v>159</v>
      </c>
      <c r="B10" s="112"/>
      <c r="C10" s="112"/>
      <c r="D10" s="112"/>
      <c r="E10" s="112"/>
      <c r="F10" s="112"/>
      <c r="G10" s="112"/>
      <c r="H10" s="112"/>
      <c r="I10" s="112"/>
      <c r="J10" s="112"/>
      <c r="K10" s="112"/>
    </row>
    <row r="11" spans="1:22" ht="6" customHeight="1" x14ac:dyDescent="0.3">
      <c r="A11" s="112"/>
      <c r="B11" s="112"/>
      <c r="C11" s="112"/>
      <c r="D11" s="112"/>
      <c r="E11" s="112"/>
      <c r="F11" s="112"/>
      <c r="G11" s="112"/>
      <c r="H11" s="112"/>
      <c r="I11" s="112"/>
      <c r="J11" s="112"/>
      <c r="K11" s="112"/>
    </row>
    <row r="12" spans="1:22" x14ac:dyDescent="0.3">
      <c r="A12" s="111" t="s">
        <v>160</v>
      </c>
      <c r="B12" s="112"/>
      <c r="C12" s="112"/>
      <c r="D12" s="112"/>
      <c r="E12" s="112"/>
      <c r="F12" s="112"/>
      <c r="G12" s="112"/>
      <c r="H12" s="112"/>
      <c r="I12" s="112"/>
      <c r="J12" s="112"/>
      <c r="K12" s="112"/>
    </row>
    <row r="13" spans="1:22" ht="54.6" customHeight="1" x14ac:dyDescent="0.3">
      <c r="A13" s="262" t="s">
        <v>185</v>
      </c>
      <c r="B13" s="262"/>
      <c r="C13" s="262"/>
      <c r="D13" s="262"/>
      <c r="E13" s="262"/>
      <c r="F13" s="262"/>
      <c r="G13" s="262"/>
      <c r="H13" s="262"/>
      <c r="I13" s="262"/>
      <c r="J13" s="262"/>
      <c r="K13" s="262"/>
      <c r="L13" s="262"/>
      <c r="M13" s="262"/>
      <c r="N13" s="262"/>
      <c r="O13" s="262"/>
      <c r="P13" s="262"/>
      <c r="Q13" s="262"/>
      <c r="R13" s="262"/>
      <c r="S13" s="262"/>
      <c r="T13" s="262"/>
      <c r="U13" s="262"/>
    </row>
    <row r="14" spans="1:22" x14ac:dyDescent="0.3">
      <c r="A14" s="112" t="s">
        <v>97</v>
      </c>
      <c r="B14" s="112"/>
      <c r="C14" s="112"/>
      <c r="D14" s="112"/>
      <c r="E14" s="112"/>
      <c r="F14" s="112"/>
      <c r="G14" s="112"/>
      <c r="H14" s="112"/>
      <c r="I14" s="112"/>
      <c r="J14" s="112"/>
      <c r="K14" s="112"/>
    </row>
    <row r="15" spans="1:22" x14ac:dyDescent="0.3">
      <c r="A15" s="112" t="s">
        <v>98</v>
      </c>
      <c r="B15" s="112"/>
      <c r="C15" s="112"/>
      <c r="D15" s="112"/>
      <c r="E15" s="112"/>
      <c r="F15" s="112"/>
      <c r="G15" s="112"/>
      <c r="H15" s="112"/>
      <c r="I15" s="112"/>
      <c r="J15" s="112"/>
      <c r="K15" s="112"/>
    </row>
    <row r="16" spans="1:22" ht="6" customHeight="1" x14ac:dyDescent="0.3">
      <c r="A16" s="112"/>
      <c r="B16" s="112"/>
      <c r="C16" s="112"/>
      <c r="D16" s="112"/>
      <c r="E16" s="112"/>
      <c r="F16" s="112"/>
      <c r="G16" s="112"/>
      <c r="H16" s="112"/>
      <c r="I16" s="112"/>
      <c r="J16" s="112"/>
      <c r="K16" s="112"/>
    </row>
    <row r="17" spans="1:11" x14ac:dyDescent="0.3">
      <c r="A17" s="111" t="s">
        <v>155</v>
      </c>
      <c r="B17" s="112"/>
      <c r="C17" s="112"/>
      <c r="D17" s="112"/>
      <c r="E17" s="112"/>
      <c r="F17" s="112"/>
      <c r="G17" s="112"/>
      <c r="H17" s="112"/>
      <c r="I17" s="112"/>
      <c r="J17" s="112"/>
      <c r="K17" s="112"/>
    </row>
    <row r="18" spans="1:11" x14ac:dyDescent="0.3">
      <c r="A18" s="112" t="s">
        <v>156</v>
      </c>
      <c r="B18" s="112"/>
      <c r="C18" s="112"/>
      <c r="D18" s="112"/>
      <c r="E18" s="112"/>
      <c r="F18" s="112"/>
      <c r="G18" s="112"/>
      <c r="H18" s="112"/>
      <c r="I18" s="112"/>
      <c r="J18" s="112"/>
      <c r="K18" s="112"/>
    </row>
    <row r="19" spans="1:11" x14ac:dyDescent="0.3">
      <c r="A19" s="183" t="s">
        <v>99</v>
      </c>
      <c r="B19" s="112"/>
      <c r="C19" s="112"/>
      <c r="D19" s="112"/>
      <c r="E19" s="112"/>
      <c r="F19" s="112"/>
      <c r="G19" s="112"/>
      <c r="H19" s="112"/>
      <c r="I19" s="112"/>
      <c r="J19" s="112"/>
      <c r="K19" s="112"/>
    </row>
    <row r="20" spans="1:11" x14ac:dyDescent="0.3">
      <c r="A20" s="112" t="s">
        <v>40</v>
      </c>
      <c r="B20" s="112"/>
      <c r="C20" s="112"/>
      <c r="D20" s="112"/>
      <c r="E20" s="112"/>
      <c r="F20" s="112"/>
      <c r="G20" s="112"/>
      <c r="H20" s="112"/>
      <c r="I20" s="112"/>
      <c r="J20" s="112"/>
      <c r="K20" s="112"/>
    </row>
    <row r="21" spans="1:11" x14ac:dyDescent="0.3">
      <c r="A21" s="112" t="s">
        <v>48</v>
      </c>
      <c r="B21" s="112"/>
      <c r="C21" s="112"/>
      <c r="D21" s="112"/>
      <c r="E21" s="112"/>
      <c r="F21" s="112"/>
      <c r="G21" s="112"/>
      <c r="H21" s="112"/>
      <c r="I21" s="112"/>
      <c r="J21" s="112"/>
      <c r="K21" s="112"/>
    </row>
    <row r="22" spans="1:11" x14ac:dyDescent="0.3">
      <c r="A22" s="112" t="s">
        <v>45</v>
      </c>
      <c r="B22" s="112"/>
      <c r="C22" s="112"/>
      <c r="D22" s="112"/>
      <c r="E22" s="112"/>
      <c r="F22" s="112"/>
      <c r="G22" s="112"/>
      <c r="H22" s="112"/>
      <c r="I22" s="112"/>
      <c r="J22" s="112"/>
      <c r="K22" s="112"/>
    </row>
    <row r="23" spans="1:11" x14ac:dyDescent="0.3">
      <c r="A23" s="112" t="s">
        <v>100</v>
      </c>
      <c r="B23" s="112"/>
      <c r="C23" s="112"/>
      <c r="D23" s="112"/>
      <c r="E23" s="112"/>
      <c r="F23" s="112"/>
      <c r="G23" s="112"/>
      <c r="H23" s="112"/>
      <c r="I23" s="112"/>
      <c r="J23" s="112"/>
      <c r="K23" s="112"/>
    </row>
    <row r="24" spans="1:11" x14ac:dyDescent="0.3">
      <c r="A24" s="112" t="s">
        <v>101</v>
      </c>
      <c r="B24" s="112"/>
      <c r="C24" s="112"/>
      <c r="D24" s="112"/>
      <c r="E24" s="112"/>
      <c r="F24" s="112"/>
      <c r="G24" s="112"/>
      <c r="H24" s="112"/>
      <c r="I24" s="112"/>
      <c r="J24" s="112"/>
      <c r="K24" s="112"/>
    </row>
    <row r="25" spans="1:11" x14ac:dyDescent="0.3">
      <c r="A25" s="112" t="s">
        <v>102</v>
      </c>
      <c r="B25" s="112"/>
      <c r="C25" s="112"/>
      <c r="D25" s="112"/>
      <c r="E25" s="112"/>
      <c r="F25" s="112"/>
      <c r="G25" s="112"/>
      <c r="H25" s="112"/>
      <c r="I25" s="112"/>
      <c r="J25" s="112"/>
      <c r="K25" s="112"/>
    </row>
    <row r="26" spans="1:11" x14ac:dyDescent="0.3">
      <c r="A26" s="112" t="s">
        <v>49</v>
      </c>
      <c r="B26" s="112"/>
      <c r="C26" s="112"/>
      <c r="D26" s="112"/>
      <c r="E26" s="112"/>
      <c r="F26" s="112"/>
      <c r="G26" s="112"/>
      <c r="H26" s="112"/>
      <c r="I26" s="112"/>
      <c r="J26" s="112"/>
      <c r="K26" s="112"/>
    </row>
    <row r="27" spans="1:11" x14ac:dyDescent="0.3">
      <c r="A27" s="112" t="s">
        <v>41</v>
      </c>
      <c r="B27" s="112"/>
      <c r="C27" s="112"/>
      <c r="D27" s="112"/>
      <c r="E27" s="112"/>
      <c r="F27" s="112"/>
      <c r="G27" s="112"/>
      <c r="H27" s="112"/>
      <c r="I27" s="112"/>
      <c r="J27" s="112"/>
      <c r="K27" s="112"/>
    </row>
    <row r="28" spans="1:11" x14ac:dyDescent="0.3">
      <c r="A28" s="112" t="s">
        <v>43</v>
      </c>
      <c r="B28" s="112"/>
      <c r="C28" s="112"/>
      <c r="D28" s="112"/>
      <c r="E28" s="112"/>
      <c r="F28" s="112"/>
      <c r="G28" s="112"/>
      <c r="H28" s="112"/>
      <c r="I28" s="112"/>
      <c r="J28" s="112"/>
      <c r="K28" s="112"/>
    </row>
    <row r="29" spans="1:11" x14ac:dyDescent="0.3">
      <c r="A29" s="112" t="s">
        <v>50</v>
      </c>
      <c r="B29" s="112"/>
      <c r="C29" s="112"/>
      <c r="D29" s="112"/>
      <c r="E29" s="112"/>
      <c r="F29" s="112"/>
      <c r="G29" s="112"/>
      <c r="H29" s="112"/>
      <c r="I29" s="112"/>
      <c r="J29" s="112"/>
      <c r="K29" s="112"/>
    </row>
    <row r="30" spans="1:11" x14ac:dyDescent="0.3">
      <c r="A30" s="112" t="s">
        <v>42</v>
      </c>
      <c r="B30" s="112"/>
      <c r="C30" s="112"/>
      <c r="D30" s="112"/>
      <c r="E30" s="112"/>
      <c r="F30" s="112"/>
      <c r="G30" s="112"/>
      <c r="H30" s="112"/>
      <c r="I30" s="112"/>
      <c r="J30" s="112"/>
      <c r="K30" s="112"/>
    </row>
    <row r="31" spans="1:11" x14ac:dyDescent="0.3">
      <c r="A31" s="112" t="s">
        <v>163</v>
      </c>
      <c r="B31" s="112"/>
      <c r="C31" s="112"/>
      <c r="D31" s="112"/>
      <c r="E31" s="112"/>
      <c r="F31" s="112"/>
      <c r="G31" s="112"/>
      <c r="H31" s="112"/>
      <c r="I31" s="112"/>
      <c r="J31" s="112"/>
      <c r="K31" s="112"/>
    </row>
    <row r="32" spans="1:11" ht="6" customHeight="1" x14ac:dyDescent="0.3">
      <c r="A32" s="112"/>
      <c r="B32" s="112"/>
      <c r="C32" s="112"/>
      <c r="D32" s="112"/>
      <c r="E32" s="112"/>
      <c r="F32" s="112"/>
      <c r="G32" s="112"/>
      <c r="H32" s="112"/>
      <c r="I32" s="112"/>
      <c r="J32" s="112"/>
      <c r="K32" s="112"/>
    </row>
    <row r="33" spans="1:16" x14ac:dyDescent="0.3">
      <c r="A33" s="111" t="s">
        <v>157</v>
      </c>
      <c r="B33" s="112"/>
      <c r="C33" s="112"/>
      <c r="D33" s="112"/>
      <c r="E33" s="112"/>
      <c r="F33" s="112"/>
      <c r="G33" s="112"/>
      <c r="H33" s="112"/>
      <c r="I33" s="112"/>
      <c r="J33" s="112"/>
      <c r="K33" s="112"/>
    </row>
    <row r="34" spans="1:16" x14ac:dyDescent="0.3">
      <c r="A34" s="112" t="s">
        <v>51</v>
      </c>
      <c r="B34" s="112"/>
      <c r="C34" s="112"/>
      <c r="D34" s="112"/>
      <c r="E34" s="112"/>
      <c r="F34" s="112"/>
      <c r="G34" s="112"/>
      <c r="H34" s="112"/>
      <c r="I34" s="112"/>
      <c r="J34" s="112"/>
      <c r="K34" s="112"/>
    </row>
    <row r="35" spans="1:16" x14ac:dyDescent="0.3">
      <c r="A35" s="112"/>
    </row>
    <row r="36" spans="1:16" x14ac:dyDescent="0.3">
      <c r="A36" s="184" t="s">
        <v>103</v>
      </c>
      <c r="B36" s="185"/>
      <c r="C36" s="185"/>
    </row>
    <row r="37" spans="1:16" ht="14.4" customHeight="1" x14ac:dyDescent="0.3">
      <c r="A37" s="261" t="s">
        <v>164</v>
      </c>
      <c r="B37" s="261"/>
      <c r="C37" s="261"/>
      <c r="D37" s="261"/>
      <c r="E37" s="261"/>
      <c r="F37" s="261"/>
      <c r="G37" s="261"/>
      <c r="H37" s="261"/>
      <c r="I37" s="261"/>
      <c r="J37" s="261"/>
      <c r="K37" s="261"/>
      <c r="L37" s="261"/>
      <c r="M37" s="261"/>
      <c r="N37" s="261"/>
      <c r="O37" s="261"/>
      <c r="P37" s="261"/>
    </row>
    <row r="38" spans="1:16" x14ac:dyDescent="0.3">
      <c r="A38" s="261"/>
      <c r="B38" s="261"/>
      <c r="C38" s="261"/>
      <c r="D38" s="261"/>
      <c r="E38" s="261"/>
      <c r="F38" s="261"/>
      <c r="G38" s="261"/>
      <c r="H38" s="261"/>
      <c r="I38" s="261"/>
      <c r="J38" s="261"/>
      <c r="K38" s="261"/>
      <c r="L38" s="261"/>
      <c r="M38" s="261"/>
      <c r="N38" s="261"/>
      <c r="O38" s="261"/>
      <c r="P38" s="261"/>
    </row>
    <row r="39" spans="1:16" x14ac:dyDescent="0.3">
      <c r="A39" s="261"/>
      <c r="B39" s="261"/>
      <c r="C39" s="261"/>
      <c r="D39" s="261"/>
      <c r="E39" s="261"/>
      <c r="F39" s="261"/>
      <c r="G39" s="261"/>
      <c r="H39" s="261"/>
      <c r="I39" s="261"/>
      <c r="J39" s="261"/>
      <c r="K39" s="261"/>
      <c r="L39" s="261"/>
      <c r="M39" s="261"/>
      <c r="N39" s="261"/>
      <c r="O39" s="261"/>
      <c r="P39" s="261"/>
    </row>
    <row r="40" spans="1:16" x14ac:dyDescent="0.3">
      <c r="A40" s="261"/>
      <c r="B40" s="261"/>
      <c r="C40" s="261"/>
      <c r="D40" s="261"/>
      <c r="E40" s="261"/>
      <c r="F40" s="261"/>
      <c r="G40" s="261"/>
      <c r="H40" s="261"/>
      <c r="I40" s="261"/>
      <c r="J40" s="261"/>
      <c r="K40" s="261"/>
      <c r="L40" s="261"/>
      <c r="M40" s="261"/>
      <c r="N40" s="261"/>
      <c r="O40" s="261"/>
      <c r="P40" s="261"/>
    </row>
    <row r="41" spans="1:16" x14ac:dyDescent="0.3">
      <c r="A41" s="261"/>
      <c r="B41" s="261"/>
      <c r="C41" s="261"/>
      <c r="D41" s="261"/>
      <c r="E41" s="261"/>
      <c r="F41" s="261"/>
      <c r="G41" s="261"/>
      <c r="H41" s="261"/>
      <c r="I41" s="261"/>
      <c r="J41" s="261"/>
      <c r="K41" s="261"/>
      <c r="L41" s="261"/>
      <c r="M41" s="261"/>
      <c r="N41" s="261"/>
      <c r="O41" s="261"/>
      <c r="P41" s="261"/>
    </row>
    <row r="42" spans="1:16" x14ac:dyDescent="0.3">
      <c r="A42" s="261"/>
      <c r="B42" s="261"/>
      <c r="C42" s="261"/>
      <c r="D42" s="261"/>
      <c r="E42" s="261"/>
      <c r="F42" s="261"/>
      <c r="G42" s="261"/>
      <c r="H42" s="261"/>
      <c r="I42" s="261"/>
      <c r="J42" s="261"/>
      <c r="K42" s="261"/>
      <c r="L42" s="261"/>
      <c r="M42" s="261"/>
      <c r="N42" s="261"/>
      <c r="O42" s="261"/>
      <c r="P42" s="261"/>
    </row>
    <row r="43" spans="1:16" x14ac:dyDescent="0.3">
      <c r="A43" s="186" t="s">
        <v>104</v>
      </c>
    </row>
    <row r="44" spans="1:16" x14ac:dyDescent="0.3">
      <c r="A44" s="186" t="s">
        <v>105</v>
      </c>
    </row>
  </sheetData>
  <sheetProtection algorithmName="SHA-512" hashValue="ZaDAziuSxKWLlss6A9chccgXKRzH8RFME66Ou9ofg3qr5Ui5BnkrjzeIa0aqSZQuWyA/v7oN3uyQwTN3NhCFEg==" saltValue="VAX5CCJj/1VkjY2sKeMT3A==" spinCount="100000" sheet="1" selectLockedCells="1"/>
  <mergeCells count="4">
    <mergeCell ref="A1:K1"/>
    <mergeCell ref="L1:V1"/>
    <mergeCell ref="A37:P42"/>
    <mergeCell ref="A13:U13"/>
  </mergeCells>
  <hyperlinks>
    <hyperlink ref="A43" r:id="rId1" xr:uid="{A330D58A-49C3-4ED2-B7FF-7CFB3AC5DBC3}"/>
    <hyperlink ref="A44" r:id="rId2" xr:uid="{6D06E8FC-EAB2-494B-BB51-BA97C376A267}"/>
  </hyperlinks>
  <pageMargins left="0.43307086614173229" right="0.39370078740157483" top="0.47244094488188981" bottom="0.55118110236220474" header="0.31496062992125984" footer="0.31496062992125984"/>
  <pageSetup paperSize="9" scale="40" orientation="portrait" r:id="rId3"/>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5F292-7F3E-4194-9978-AEC229420440}">
  <dimension ref="B1:F52"/>
  <sheetViews>
    <sheetView zoomScale="85" zoomScaleNormal="85" workbookViewId="0">
      <selection sqref="A1:XFD1048576"/>
    </sheetView>
  </sheetViews>
  <sheetFormatPr defaultColWidth="8.88671875" defaultRowHeight="14.4" x14ac:dyDescent="0.3"/>
  <cols>
    <col min="1" max="1" width="3.5546875" style="201" customWidth="1"/>
    <col min="2" max="2" width="65.109375" style="200" customWidth="1"/>
    <col min="3" max="3" width="4.109375" style="201" customWidth="1"/>
    <col min="4" max="4" width="33.33203125" style="201" customWidth="1"/>
    <col min="5" max="5" width="15.33203125" style="201" customWidth="1"/>
    <col min="6" max="6" width="31.6640625" style="201" customWidth="1"/>
    <col min="7" max="16384" width="8.88671875" style="201"/>
  </cols>
  <sheetData>
    <row r="1" spans="2:5" ht="28.8" x14ac:dyDescent="0.3">
      <c r="B1" s="200" t="s">
        <v>106</v>
      </c>
      <c r="C1" s="200"/>
    </row>
    <row r="2" spans="2:5" x14ac:dyDescent="0.3">
      <c r="B2" s="201"/>
      <c r="D2" s="202" t="s">
        <v>54</v>
      </c>
      <c r="E2" s="200" t="s">
        <v>84</v>
      </c>
    </row>
    <row r="3" spans="2:5" x14ac:dyDescent="0.3">
      <c r="B3" s="201"/>
      <c r="D3" s="202" t="s">
        <v>143</v>
      </c>
      <c r="E3" s="200" t="s">
        <v>85</v>
      </c>
    </row>
    <row r="4" spans="2:5" ht="15.6" x14ac:dyDescent="0.3">
      <c r="B4" s="203" t="s">
        <v>114</v>
      </c>
      <c r="D4" s="202" t="s">
        <v>145</v>
      </c>
      <c r="E4" s="200" t="s">
        <v>80</v>
      </c>
    </row>
    <row r="5" spans="2:5" ht="15.6" x14ac:dyDescent="0.3">
      <c r="B5" s="203" t="s">
        <v>115</v>
      </c>
      <c r="D5" s="202" t="s">
        <v>144</v>
      </c>
      <c r="E5" s="200" t="s">
        <v>86</v>
      </c>
    </row>
    <row r="6" spans="2:5" ht="31.2" x14ac:dyDescent="0.3">
      <c r="B6" s="203" t="s">
        <v>116</v>
      </c>
      <c r="D6" s="202" t="s">
        <v>55</v>
      </c>
      <c r="E6" s="200" t="s">
        <v>87</v>
      </c>
    </row>
    <row r="7" spans="2:5" ht="31.2" x14ac:dyDescent="0.3">
      <c r="B7" s="203" t="s">
        <v>117</v>
      </c>
      <c r="D7" s="202" t="s">
        <v>56</v>
      </c>
      <c r="E7" s="200" t="s">
        <v>88</v>
      </c>
    </row>
    <row r="8" spans="2:5" ht="15.6" x14ac:dyDescent="0.3">
      <c r="B8" s="204" t="s">
        <v>118</v>
      </c>
      <c r="E8" s="200" t="s">
        <v>89</v>
      </c>
    </row>
    <row r="9" spans="2:5" ht="15.6" x14ac:dyDescent="0.3">
      <c r="B9" s="204" t="s">
        <v>119</v>
      </c>
      <c r="D9" s="201" t="s">
        <v>21</v>
      </c>
      <c r="E9" s="200" t="s">
        <v>90</v>
      </c>
    </row>
    <row r="10" spans="2:5" ht="15.6" x14ac:dyDescent="0.3">
      <c r="B10" s="204" t="s">
        <v>120</v>
      </c>
      <c r="D10" s="201" t="s">
        <v>22</v>
      </c>
      <c r="E10" s="200" t="s">
        <v>91</v>
      </c>
    </row>
    <row r="11" spans="2:5" ht="15.6" x14ac:dyDescent="0.3">
      <c r="B11" s="204" t="s">
        <v>121</v>
      </c>
      <c r="D11" s="201" t="s">
        <v>23</v>
      </c>
      <c r="E11" s="200" t="s">
        <v>92</v>
      </c>
    </row>
    <row r="12" spans="2:5" x14ac:dyDescent="0.3">
      <c r="B12" s="201"/>
      <c r="D12" s="201" t="s">
        <v>24</v>
      </c>
      <c r="E12" s="200" t="s">
        <v>93</v>
      </c>
    </row>
    <row r="13" spans="2:5" x14ac:dyDescent="0.3">
      <c r="B13" s="201"/>
      <c r="D13" s="201" t="s">
        <v>25</v>
      </c>
      <c r="E13" s="200" t="s">
        <v>94</v>
      </c>
    </row>
    <row r="14" spans="2:5" x14ac:dyDescent="0.3">
      <c r="D14" s="201" t="s">
        <v>26</v>
      </c>
      <c r="E14" s="200" t="s">
        <v>95</v>
      </c>
    </row>
    <row r="15" spans="2:5" x14ac:dyDescent="0.3">
      <c r="D15" s="201" t="s">
        <v>27</v>
      </c>
      <c r="E15" s="200" t="s">
        <v>96</v>
      </c>
    </row>
    <row r="16" spans="2:5" x14ac:dyDescent="0.3">
      <c r="D16" s="201" t="s">
        <v>28</v>
      </c>
      <c r="E16" s="200" t="s">
        <v>83</v>
      </c>
    </row>
    <row r="17" spans="2:5" x14ac:dyDescent="0.3">
      <c r="D17" s="201" t="s">
        <v>29</v>
      </c>
      <c r="E17" s="200" t="s">
        <v>170</v>
      </c>
    </row>
    <row r="18" spans="2:5" x14ac:dyDescent="0.3">
      <c r="B18" s="201"/>
      <c r="D18" s="201" t="s">
        <v>30</v>
      </c>
      <c r="E18" s="200" t="s">
        <v>171</v>
      </c>
    </row>
    <row r="19" spans="2:5" x14ac:dyDescent="0.3">
      <c r="B19" s="201"/>
      <c r="D19" s="201" t="s">
        <v>31</v>
      </c>
      <c r="E19" s="200" t="s">
        <v>172</v>
      </c>
    </row>
    <row r="20" spans="2:5" x14ac:dyDescent="0.3">
      <c r="B20" s="201"/>
      <c r="D20" s="201" t="s">
        <v>32</v>
      </c>
      <c r="E20" s="200" t="s">
        <v>173</v>
      </c>
    </row>
    <row r="21" spans="2:5" x14ac:dyDescent="0.3">
      <c r="B21" s="201"/>
      <c r="D21" s="201" t="s">
        <v>33</v>
      </c>
      <c r="E21" s="200" t="s">
        <v>174</v>
      </c>
    </row>
    <row r="22" spans="2:5" x14ac:dyDescent="0.3">
      <c r="E22" s="200" t="s">
        <v>175</v>
      </c>
    </row>
    <row r="23" spans="2:5" x14ac:dyDescent="0.3">
      <c r="E23" s="200" t="s">
        <v>176</v>
      </c>
    </row>
    <row r="24" spans="2:5" x14ac:dyDescent="0.3">
      <c r="B24" s="201"/>
      <c r="E24" s="200" t="s">
        <v>177</v>
      </c>
    </row>
    <row r="25" spans="2:5" x14ac:dyDescent="0.3">
      <c r="B25" s="201"/>
      <c r="E25" s="200" t="s">
        <v>178</v>
      </c>
    </row>
    <row r="26" spans="2:5" x14ac:dyDescent="0.3">
      <c r="B26" s="201"/>
      <c r="E26" s="200" t="s">
        <v>179</v>
      </c>
    </row>
    <row r="27" spans="2:5" x14ac:dyDescent="0.3">
      <c r="B27" s="201"/>
      <c r="E27" s="200" t="s">
        <v>180</v>
      </c>
    </row>
    <row r="28" spans="2:5" x14ac:dyDescent="0.3">
      <c r="B28" s="201"/>
      <c r="E28" s="200" t="s">
        <v>181</v>
      </c>
    </row>
    <row r="29" spans="2:5" x14ac:dyDescent="0.3">
      <c r="B29" s="201"/>
      <c r="E29" s="200" t="s">
        <v>182</v>
      </c>
    </row>
    <row r="30" spans="2:5" x14ac:dyDescent="0.3">
      <c r="B30" s="201"/>
      <c r="E30" s="200" t="s">
        <v>183</v>
      </c>
    </row>
    <row r="31" spans="2:5" ht="16.2" customHeight="1" x14ac:dyDescent="0.3">
      <c r="B31" s="201"/>
      <c r="E31" s="200" t="s">
        <v>184</v>
      </c>
    </row>
    <row r="32" spans="2:5" x14ac:dyDescent="0.3">
      <c r="B32" s="201"/>
    </row>
    <row r="33" s="201" customFormat="1" x14ac:dyDescent="0.3"/>
    <row r="34" s="201" customFormat="1" ht="16.2" customHeight="1" x14ac:dyDescent="0.3"/>
    <row r="49" spans="4:6" ht="23.4" x14ac:dyDescent="0.45">
      <c r="D49" s="205" t="s">
        <v>69</v>
      </c>
    </row>
    <row r="50" spans="4:6" x14ac:dyDescent="0.3">
      <c r="D50" s="201" t="s">
        <v>70</v>
      </c>
      <c r="E50" s="201" t="s">
        <v>73</v>
      </c>
      <c r="F50" s="201" t="s">
        <v>74</v>
      </c>
    </row>
    <row r="51" spans="4:6" x14ac:dyDescent="0.3">
      <c r="D51" s="201" t="s">
        <v>71</v>
      </c>
      <c r="E51" s="201">
        <v>100000</v>
      </c>
    </row>
    <row r="52" spans="4:6" x14ac:dyDescent="0.3">
      <c r="D52" s="201" t="s">
        <v>72</v>
      </c>
      <c r="E52" s="201">
        <v>200000</v>
      </c>
    </row>
  </sheetData>
  <sheetProtection algorithmName="SHA-512" hashValue="hXwDCVJPji77wmjERh7K9rJueRnNaKNTgKUSzqKgzNUFUu2+X17+Jw1W5lrxetExOlzyg+cb9hmh5vD7S/X8HA==" saltValue="lElrOsiI9+ZXTg5GXc3yew==" spinCount="100000" sheet="1" selectLockedCells="1" selectUnlockedCells="1"/>
  <phoneticPr fontId="3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3"/>
  <sheetViews>
    <sheetView showGridLines="0" tabSelected="1" view="pageBreakPreview" zoomScale="81" zoomScaleNormal="81" zoomScaleSheetLayoutView="81" workbookViewId="0">
      <selection activeCell="E17" sqref="E17"/>
    </sheetView>
  </sheetViews>
  <sheetFormatPr defaultColWidth="14.44140625" defaultRowHeight="15" customHeight="1" x14ac:dyDescent="0.3"/>
  <cols>
    <col min="1" max="1" width="25.5546875" style="2" customWidth="1"/>
    <col min="2" max="2" width="6.44140625" style="2" customWidth="1"/>
    <col min="3" max="3" width="25.109375" style="2" customWidth="1"/>
    <col min="4" max="4" width="6.44140625" style="2" customWidth="1"/>
    <col min="5" max="5" width="24.6640625" style="2" customWidth="1"/>
    <col min="6" max="6" width="11.5546875" style="2" customWidth="1"/>
    <col min="7" max="7" width="8.88671875" style="2" customWidth="1"/>
    <col min="8" max="8" width="14.33203125" style="2" customWidth="1"/>
    <col min="9" max="12" width="8.88671875" style="2" customWidth="1"/>
    <col min="13" max="13" width="8.88671875" style="2" hidden="1" customWidth="1"/>
    <col min="14" max="14" width="23.88671875" style="2" hidden="1" customWidth="1"/>
    <col min="15" max="25" width="8.88671875" style="2" hidden="1" customWidth="1"/>
    <col min="26" max="33" width="14.44140625" style="2" hidden="1" customWidth="1"/>
    <col min="34" max="41" width="0" style="2" hidden="1" customWidth="1"/>
    <col min="42" max="16384" width="14.44140625" style="2"/>
  </cols>
  <sheetData>
    <row r="1" spans="1:14" ht="15" customHeight="1" x14ac:dyDescent="0.3">
      <c r="A1" s="234"/>
      <c r="B1" s="234"/>
      <c r="C1" s="234"/>
      <c r="D1" s="234"/>
      <c r="E1" s="234"/>
      <c r="F1" s="234"/>
      <c r="G1" s="234"/>
      <c r="H1" s="234"/>
    </row>
    <row r="2" spans="1:14" ht="15" customHeight="1" x14ac:dyDescent="0.3">
      <c r="A2" s="234"/>
      <c r="B2" s="234"/>
      <c r="C2" s="234"/>
      <c r="D2" s="234"/>
      <c r="E2" s="234"/>
      <c r="F2" s="234"/>
      <c r="G2" s="234"/>
      <c r="H2" s="234"/>
    </row>
    <row r="3" spans="1:14" ht="15" customHeight="1" x14ac:dyDescent="0.3">
      <c r="A3" s="234"/>
      <c r="B3" s="234"/>
      <c r="C3" s="234"/>
      <c r="D3" s="234"/>
      <c r="E3" s="234"/>
      <c r="F3" s="234"/>
      <c r="G3" s="234"/>
      <c r="H3" s="234"/>
    </row>
    <row r="4" spans="1:14" ht="15" customHeight="1" x14ac:dyDescent="0.3">
      <c r="A4" s="234"/>
      <c r="B4" s="234"/>
      <c r="C4" s="234"/>
      <c r="D4" s="234"/>
      <c r="E4" s="234"/>
      <c r="F4" s="234"/>
      <c r="G4" s="234"/>
      <c r="H4" s="234"/>
    </row>
    <row r="5" spans="1:14" ht="15" customHeight="1" x14ac:dyDescent="0.3">
      <c r="A5" s="234"/>
      <c r="B5" s="234"/>
      <c r="C5" s="234"/>
      <c r="D5" s="234"/>
      <c r="E5" s="234"/>
      <c r="F5" s="234"/>
      <c r="G5" s="234"/>
      <c r="H5" s="234"/>
    </row>
    <row r="6" spans="1:14" ht="15" customHeight="1" thickBot="1" x14ac:dyDescent="0.35">
      <c r="A6" s="235"/>
      <c r="B6" s="235"/>
      <c r="C6" s="235"/>
      <c r="D6" s="235"/>
      <c r="E6" s="235"/>
      <c r="F6" s="235"/>
      <c r="G6" s="235"/>
      <c r="H6" s="235"/>
    </row>
    <row r="7" spans="1:14" ht="23.25" customHeight="1" thickBot="1" x14ac:dyDescent="0.35">
      <c r="A7" s="221" t="s">
        <v>107</v>
      </c>
      <c r="B7" s="222"/>
      <c r="C7" s="222"/>
      <c r="D7" s="222"/>
      <c r="E7" s="222"/>
      <c r="F7" s="222"/>
      <c r="G7" s="222"/>
      <c r="H7" s="223"/>
      <c r="I7" s="1"/>
      <c r="J7" s="1"/>
      <c r="K7" s="1"/>
      <c r="L7" s="1"/>
    </row>
    <row r="8" spans="1:14" ht="8.25" customHeight="1" thickBot="1" x14ac:dyDescent="0.35">
      <c r="A8" s="3"/>
      <c r="B8" s="4"/>
      <c r="C8" s="4"/>
      <c r="D8" s="4"/>
      <c r="E8" s="4"/>
      <c r="F8" s="1"/>
      <c r="G8" s="109"/>
      <c r="H8" s="1"/>
      <c r="I8" s="1"/>
      <c r="J8" s="1"/>
      <c r="K8" s="1"/>
      <c r="L8" s="1"/>
    </row>
    <row r="9" spans="1:14" ht="27" thickBot="1" x14ac:dyDescent="0.35">
      <c r="A9" s="115" t="s">
        <v>108</v>
      </c>
      <c r="B9" s="239"/>
      <c r="C9" s="240"/>
      <c r="D9" s="240"/>
      <c r="E9" s="240"/>
      <c r="F9" s="240"/>
      <c r="G9" s="240"/>
      <c r="H9" s="241"/>
      <c r="I9" s="1"/>
      <c r="J9" s="1"/>
      <c r="K9" s="1"/>
      <c r="L9" s="1"/>
    </row>
    <row r="10" spans="1:14" ht="8.25" customHeight="1" x14ac:dyDescent="0.3">
      <c r="A10" s="1"/>
      <c r="B10" s="1"/>
      <c r="C10" s="1"/>
      <c r="D10" s="1"/>
      <c r="E10" s="1"/>
      <c r="F10" s="1"/>
      <c r="G10" s="109"/>
      <c r="H10" s="1"/>
      <c r="I10" s="1"/>
      <c r="J10" s="1"/>
      <c r="K10" s="1"/>
      <c r="L10" s="1"/>
    </row>
    <row r="11" spans="1:14" ht="7.2" customHeight="1" x14ac:dyDescent="0.3">
      <c r="A11" s="1"/>
      <c r="B11" s="1"/>
      <c r="C11" s="1"/>
      <c r="D11" s="1"/>
      <c r="E11" s="1"/>
      <c r="F11" s="1"/>
      <c r="G11" s="109"/>
      <c r="H11" s="1"/>
      <c r="I11" s="1"/>
      <c r="J11" s="1"/>
      <c r="K11" s="1"/>
      <c r="L11" s="1"/>
    </row>
    <row r="12" spans="1:14" ht="7.2" customHeight="1" thickBot="1" x14ac:dyDescent="0.35">
      <c r="A12" s="1"/>
      <c r="B12" s="1"/>
      <c r="C12" s="1"/>
      <c r="D12" s="1"/>
      <c r="E12" s="1"/>
      <c r="F12" s="1"/>
      <c r="G12" s="109"/>
      <c r="H12" s="1"/>
      <c r="I12" s="1"/>
      <c r="J12" s="1"/>
      <c r="K12" s="1"/>
      <c r="L12" s="1"/>
    </row>
    <row r="13" spans="1:14" ht="43.95" customHeight="1" thickBot="1" x14ac:dyDescent="0.35">
      <c r="A13" s="115" t="s">
        <v>109</v>
      </c>
      <c r="B13" s="236" t="s">
        <v>106</v>
      </c>
      <c r="C13" s="237"/>
      <c r="D13" s="237"/>
      <c r="E13" s="237"/>
      <c r="F13" s="237"/>
      <c r="G13" s="237"/>
      <c r="H13" s="238"/>
      <c r="I13" s="1"/>
      <c r="J13" s="1"/>
      <c r="K13" s="1"/>
      <c r="L13" s="1"/>
    </row>
    <row r="14" spans="1:14" ht="7.2" customHeight="1" thickBot="1" x14ac:dyDescent="0.35">
      <c r="A14" s="1"/>
      <c r="B14" s="1"/>
      <c r="C14" s="1"/>
      <c r="D14" s="1"/>
      <c r="E14" s="1"/>
      <c r="F14" s="1"/>
      <c r="G14" s="109"/>
      <c r="H14" s="1"/>
      <c r="I14" s="1"/>
      <c r="J14" s="1"/>
      <c r="K14" s="1"/>
      <c r="L14" s="1"/>
    </row>
    <row r="15" spans="1:14" ht="31.2" customHeight="1" thickBot="1" x14ac:dyDescent="0.35">
      <c r="A15" s="115" t="s">
        <v>111</v>
      </c>
      <c r="B15" s="242" t="s">
        <v>110</v>
      </c>
      <c r="C15" s="243"/>
      <c r="D15" s="118" t="s">
        <v>112</v>
      </c>
      <c r="E15" s="169">
        <v>10000</v>
      </c>
      <c r="F15" s="118" t="s">
        <v>113</v>
      </c>
      <c r="G15" s="244">
        <v>20000</v>
      </c>
      <c r="H15" s="245"/>
      <c r="I15" s="1"/>
      <c r="J15" s="1"/>
      <c r="K15" s="1"/>
      <c r="L15" s="1"/>
      <c r="M15" s="1"/>
      <c r="N15" s="1"/>
    </row>
    <row r="16" spans="1:14" ht="7.2" customHeight="1" thickBot="1" x14ac:dyDescent="0.35">
      <c r="A16" s="1"/>
      <c r="B16" s="1"/>
      <c r="C16" s="1"/>
      <c r="D16" s="1"/>
      <c r="E16" s="1"/>
      <c r="F16" s="1"/>
      <c r="G16" s="109"/>
      <c r="H16" s="1"/>
      <c r="I16" s="1"/>
      <c r="J16" s="1"/>
      <c r="K16" s="1"/>
      <c r="L16" s="1"/>
      <c r="M16" s="1"/>
      <c r="N16" s="1"/>
    </row>
    <row r="17" spans="1:14" ht="67.2" customHeight="1" thickBot="1" x14ac:dyDescent="0.35">
      <c r="A17" s="119" t="s">
        <v>122</v>
      </c>
      <c r="B17" s="118" t="s">
        <v>112</v>
      </c>
      <c r="C17" s="120"/>
      <c r="D17" s="118" t="s">
        <v>113</v>
      </c>
      <c r="E17" s="121"/>
      <c r="F17" s="119" t="s">
        <v>123</v>
      </c>
      <c r="G17" s="229" t="str">
        <f>IFERROR(ROUND(IF((E17-C17)/(364/12)&lt;=0,"",(E17-C17)/(364/12)),0),"")</f>
        <v/>
      </c>
      <c r="H17" s="230"/>
      <c r="I17" s="219" t="s">
        <v>79</v>
      </c>
      <c r="J17" s="220"/>
      <c r="K17" s="220"/>
      <c r="L17" s="220"/>
      <c r="M17" s="1"/>
      <c r="N17" s="1"/>
    </row>
    <row r="18" spans="1:14" ht="8.25" customHeight="1" x14ac:dyDescent="0.3">
      <c r="A18" s="1"/>
      <c r="B18" s="1"/>
      <c r="C18" s="1"/>
      <c r="D18" s="1"/>
      <c r="E18" s="1"/>
      <c r="F18" s="1"/>
      <c r="G18" s="109"/>
      <c r="H18" s="1"/>
      <c r="I18" s="1"/>
      <c r="J18" s="1"/>
      <c r="K18" s="1"/>
      <c r="L18" s="1"/>
      <c r="M18" s="1"/>
      <c r="N18" s="1"/>
    </row>
    <row r="19" spans="1:14" ht="8.25" customHeight="1" thickBot="1" x14ac:dyDescent="0.35">
      <c r="A19" s="1"/>
      <c r="B19" s="1"/>
      <c r="C19" s="1"/>
      <c r="D19" s="1"/>
      <c r="E19" s="1"/>
      <c r="F19" s="1"/>
      <c r="G19" s="109"/>
      <c r="H19" s="1"/>
      <c r="I19" s="1"/>
      <c r="J19" s="1"/>
      <c r="K19" s="1"/>
      <c r="L19" s="1"/>
      <c r="M19" s="1"/>
      <c r="N19" s="1"/>
    </row>
    <row r="20" spans="1:14" ht="31.95" customHeight="1" thickBot="1" x14ac:dyDescent="0.35">
      <c r="A20" s="224" t="s">
        <v>124</v>
      </c>
      <c r="B20" s="225"/>
      <c r="C20" s="225"/>
      <c r="D20" s="225"/>
      <c r="E20" s="225"/>
      <c r="F20" s="225"/>
      <c r="G20" s="225"/>
      <c r="H20" s="226"/>
      <c r="I20" s="1"/>
      <c r="J20" s="1"/>
      <c r="K20" s="1"/>
      <c r="L20" s="1"/>
      <c r="M20" s="1"/>
      <c r="N20" s="1" t="b">
        <f>IF(OR(AND($B$13="Human Rights",$B$15="Μεσαίο"),AND($B$13="Media",$B$15="Μεσαίο")),AND(($E$17-$C$17)/(365/12)&gt;=12,($E$17-$C$17)/(365/12)&lt;=24),IF(AND($B$13="Human Rights",$B$15="Μεγάλο"),AND(($E$17-$C$17)/(365/12)&gt;=24,($E$17-$C$17)/(365/12)&lt;=36),TRUE))</f>
        <v>1</v>
      </c>
    </row>
    <row r="21" spans="1:14" ht="8.25" customHeight="1" thickBot="1" x14ac:dyDescent="0.35">
      <c r="A21" s="1"/>
      <c r="B21" s="1"/>
      <c r="C21" s="1"/>
      <c r="D21" s="1"/>
      <c r="E21" s="1"/>
      <c r="F21" s="1"/>
      <c r="G21" s="109"/>
      <c r="H21" s="1"/>
      <c r="I21" s="1"/>
      <c r="J21" s="1"/>
      <c r="L21" s="1"/>
      <c r="M21" s="1"/>
      <c r="N21" s="1"/>
    </row>
    <row r="22" spans="1:14" ht="63" customHeight="1" thickBot="1" x14ac:dyDescent="0.35">
      <c r="A22" s="227" t="str">
        <f>+'Λίστα Δράσεων'!A3</f>
        <v>Πακέτο Εργασίας: Υλοποίηση Έργου Μικρής Κλίμακας</v>
      </c>
      <c r="B22" s="228"/>
      <c r="C22" s="228"/>
      <c r="D22" s="228"/>
      <c r="E22" s="125">
        <f>+'Σύνολα προϋπολογισμών ανά Δράση'!J6</f>
        <v>0</v>
      </c>
      <c r="F22" s="254" t="s">
        <v>66</v>
      </c>
      <c r="G22" s="231" t="str">
        <f>IF(G17="","",IF(G17&gt;12,"ΠΡΟΣΟΧΗ: Η διάρκεια δεν μπορεί να είναι μεγαλύτερη από 12 μήνες.",IF(G17&lt;6,"ΠΡΟΣΟΧΗ: Η διάρκεια δεν μπορεί να είναι μικρότερη από 6 μήνες.","")))</f>
        <v/>
      </c>
      <c r="H22" s="232"/>
      <c r="I22" s="233"/>
      <c r="K22" s="172"/>
      <c r="L22" s="1"/>
      <c r="M22" s="1"/>
      <c r="N22" s="1">
        <f>365/12</f>
        <v>30.416666666666668</v>
      </c>
    </row>
    <row r="23" spans="1:14" ht="61.2" customHeight="1" thickBot="1" x14ac:dyDescent="0.35">
      <c r="A23" s="246" t="str">
        <f>+'Λίστα Δράσεων'!A21</f>
        <v>Δράσεις Ανάπτυξης Ικανοτήτων</v>
      </c>
      <c r="B23" s="247"/>
      <c r="C23" s="247"/>
      <c r="D23" s="247"/>
      <c r="E23" s="125">
        <f>+'Σύνολα προϋπολογισμών ανά Δράση'!J20</f>
        <v>0</v>
      </c>
      <c r="F23" s="254"/>
      <c r="G23" s="248" t="str">
        <f>IF(E24=0,"",IF(E24&gt;G15,"Υπέρβαση προϋπολογισμού",IF(E24&lt;E15,"Ο προϋπολογισμός είναι μικρότερος από το ελάχιστο επιτρεπόμενο όριο","")))</f>
        <v/>
      </c>
      <c r="H23" s="249"/>
      <c r="I23" s="250"/>
      <c r="L23" s="1"/>
      <c r="M23" s="1"/>
      <c r="N23" s="1"/>
    </row>
    <row r="24" spans="1:14" ht="61.95" customHeight="1" thickBot="1" x14ac:dyDescent="0.4">
      <c r="A24" s="257" t="s">
        <v>125</v>
      </c>
      <c r="B24" s="258"/>
      <c r="C24" s="258"/>
      <c r="D24" s="259"/>
      <c r="E24" s="195">
        <f>SUM(E22:E23)</f>
        <v>0</v>
      </c>
      <c r="F24" s="254"/>
      <c r="G24" s="248"/>
      <c r="H24" s="249"/>
      <c r="I24" s="250"/>
      <c r="J24" s="5"/>
      <c r="K24" s="1"/>
      <c r="L24" s="1"/>
      <c r="M24" s="1"/>
      <c r="N24" s="1"/>
    </row>
    <row r="25" spans="1:14" ht="60" customHeight="1" thickBot="1" x14ac:dyDescent="0.4">
      <c r="A25" s="180"/>
      <c r="B25" s="180"/>
      <c r="C25" s="180"/>
      <c r="D25" s="180"/>
      <c r="E25" s="187"/>
      <c r="F25" s="255"/>
      <c r="G25" s="251"/>
      <c r="H25" s="252"/>
      <c r="I25" s="253"/>
      <c r="J25" s="5"/>
      <c r="K25" s="1"/>
      <c r="L25" s="1"/>
      <c r="M25" s="1"/>
      <c r="N25" s="170"/>
    </row>
    <row r="26" spans="1:14" ht="60.75" customHeight="1" thickBot="1" x14ac:dyDescent="0.35">
      <c r="A26" s="180" t="str">
        <f>IF(E24='Σύνολα προϋπολογισμών ανά Δράση'!J33,"","Υπάρχουν λάθη στο αρχείο")</f>
        <v/>
      </c>
      <c r="B26" s="180"/>
      <c r="C26" s="180"/>
      <c r="D26" s="180"/>
      <c r="E26" s="187"/>
      <c r="F26" s="255"/>
      <c r="G26" s="251" t="str">
        <f>IF('Δράσεις Ανάπτυξης Ικανοτήτων'!J10='Δράσεις Ανάπτυξης Ικανοτήτων'!L3,"Υπάρχει υπέρβαση στις Δράσεις Ανάπτυξης Ικανοτήτων. Παρακαλώ ανατρέξτε για διορθώσεις.","")</f>
        <v/>
      </c>
      <c r="H26" s="252"/>
      <c r="I26" s="253"/>
      <c r="J26" s="140"/>
      <c r="K26" s="140"/>
      <c r="L26" s="140"/>
      <c r="M26" s="45"/>
      <c r="N26" s="171">
        <f>ROUND(COUNTBLANK(G22:I30),0)</f>
        <v>27</v>
      </c>
    </row>
    <row r="27" spans="1:14" ht="60.75" customHeight="1" thickBot="1" x14ac:dyDescent="0.35">
      <c r="B27" s="180"/>
      <c r="C27" s="180"/>
      <c r="D27" s="180"/>
      <c r="E27" s="180"/>
      <c r="F27" s="1"/>
      <c r="G27" s="256" t="str">
        <f>'Κύριες Δράσεις Έργου'!I8</f>
        <v/>
      </c>
      <c r="H27" s="252"/>
      <c r="I27" s="253"/>
      <c r="J27" s="140"/>
      <c r="K27" s="140"/>
      <c r="L27" s="140"/>
      <c r="M27" s="45"/>
      <c r="N27" s="45"/>
    </row>
    <row r="28" spans="1:14" ht="60.75" customHeight="1" thickBot="1" x14ac:dyDescent="0.35">
      <c r="B28" s="180"/>
      <c r="C28" s="180"/>
      <c r="D28" s="180"/>
      <c r="E28" s="180"/>
      <c r="F28" s="1"/>
      <c r="G28" s="256" t="str">
        <f>IF(OR('Κύριες Δράσεις Έργου'!G11&lt;&gt;'Σύνολα προϋπολογισμών ανά Δράση'!J6,'Δράσεις Ανάπτυξης Ικανοτήτων'!G10&lt;&gt;'Σύνολα προϋπολογισμών ανά Δράση'!J20),"Παρακαλούμε όπως επιλέξετε Νο. Δράσης στα φύλλα των προτεινόμενων δαπανών","")</f>
        <v/>
      </c>
      <c r="H28" s="252"/>
      <c r="I28" s="253"/>
      <c r="J28" s="140"/>
      <c r="K28" s="140"/>
      <c r="L28" s="140"/>
      <c r="M28" s="45"/>
      <c r="N28" s="45"/>
    </row>
    <row r="29" spans="1:14" ht="60.75" customHeight="1" thickBot="1" x14ac:dyDescent="0.35">
      <c r="B29" s="180"/>
      <c r="C29" s="180"/>
      <c r="D29" s="180"/>
      <c r="E29" s="180"/>
      <c r="F29" s="1"/>
      <c r="G29" s="256" t="str">
        <f>IF('Λίστα Δράσεων'!G6="","",'Λίστα Δράσεων'!G6)</f>
        <v/>
      </c>
      <c r="H29" s="252"/>
      <c r="I29" s="253"/>
      <c r="J29" s="140"/>
      <c r="K29" s="140"/>
      <c r="L29" s="140"/>
      <c r="M29" s="45"/>
      <c r="N29" s="45"/>
    </row>
    <row r="30" spans="1:14" ht="60.75" customHeight="1" thickBot="1" x14ac:dyDescent="0.35">
      <c r="B30" s="180"/>
      <c r="C30" s="180"/>
      <c r="D30" s="180"/>
      <c r="E30" s="180"/>
      <c r="F30" s="1"/>
      <c r="G30" s="256" t="str">
        <f>IF('Λίστα Δράσεων'!G5="","",'Λίστα Δράσεων'!G5)</f>
        <v/>
      </c>
      <c r="H30" s="252"/>
      <c r="I30" s="253"/>
      <c r="J30" s="140"/>
      <c r="K30" s="140"/>
      <c r="L30" s="140"/>
      <c r="M30" s="45"/>
      <c r="N30" s="45"/>
    </row>
    <row r="31" spans="1:14" ht="39" customHeight="1" x14ac:dyDescent="0.3">
      <c r="A31" s="179"/>
      <c r="B31" s="179"/>
      <c r="C31" s="179"/>
      <c r="D31" s="179"/>
      <c r="E31" s="179"/>
      <c r="F31" s="179"/>
      <c r="G31" s="179"/>
      <c r="H31" s="179"/>
    </row>
    <row r="32" spans="1:14" ht="39" customHeight="1" x14ac:dyDescent="0.3">
      <c r="F32" s="179"/>
      <c r="G32" s="179"/>
      <c r="H32" s="179"/>
    </row>
    <row r="33" spans="6:8" ht="39" customHeight="1" x14ac:dyDescent="0.3">
      <c r="F33" s="179"/>
      <c r="G33" s="179"/>
      <c r="H33" s="179"/>
    </row>
  </sheetData>
  <sheetProtection algorithmName="SHA-512" hashValue="ZhEBuY2Grb6W0BBsTOZvima53gilc1FsumaOsgfPGL98seHJxr4P/YOimD7Z8kDLsX1SrUr+EUB3g3hijK0dBw==" saltValue="HfqUaoZNQTdbFj66ju+v7g==" spinCount="100000" sheet="1" selectLockedCells="1"/>
  <mergeCells count="22">
    <mergeCell ref="G27:I27"/>
    <mergeCell ref="A24:D24"/>
    <mergeCell ref="G28:I28"/>
    <mergeCell ref="G29:I29"/>
    <mergeCell ref="G30:I30"/>
    <mergeCell ref="A23:D23"/>
    <mergeCell ref="G23:I23"/>
    <mergeCell ref="G24:I24"/>
    <mergeCell ref="G25:I25"/>
    <mergeCell ref="G26:I26"/>
    <mergeCell ref="F22:F26"/>
    <mergeCell ref="A1:H6"/>
    <mergeCell ref="B13:H13"/>
    <mergeCell ref="B9:H9"/>
    <mergeCell ref="B15:C15"/>
    <mergeCell ref="G15:H15"/>
    <mergeCell ref="I17:L17"/>
    <mergeCell ref="A7:H7"/>
    <mergeCell ref="A20:H20"/>
    <mergeCell ref="A22:D22"/>
    <mergeCell ref="G17:H17"/>
    <mergeCell ref="G22:I22"/>
  </mergeCells>
  <phoneticPr fontId="31" type="noConversion"/>
  <conditionalFormatting sqref="A31">
    <cfRule type="expression" dxfId="39" priority="25">
      <formula>$A$31&lt;&gt;""</formula>
    </cfRule>
  </conditionalFormatting>
  <conditionalFormatting sqref="E24">
    <cfRule type="expression" dxfId="38" priority="2">
      <formula>N26&lt;27</formula>
    </cfRule>
    <cfRule type="expression" dxfId="37" priority="7">
      <formula>ISNONTEXT($G$22:$I$27)</formula>
    </cfRule>
    <cfRule type="expression" dxfId="36" priority="11">
      <formula>OR(G24&lt;&gt;"",G25&lt;&gt;"")</formula>
    </cfRule>
  </conditionalFormatting>
  <conditionalFormatting sqref="G22">
    <cfRule type="expression" dxfId="35" priority="30">
      <formula>LEN(G22)&gt;0</formula>
    </cfRule>
  </conditionalFormatting>
  <conditionalFormatting sqref="G23:G30">
    <cfRule type="notContainsBlanks" dxfId="34" priority="29">
      <formula>LEN(TRIM(G23))&gt;0</formula>
    </cfRule>
  </conditionalFormatting>
  <conditionalFormatting sqref="I17:L17">
    <cfRule type="expression" dxfId="33" priority="1">
      <formula>$I$17=""</formula>
    </cfRule>
  </conditionalFormatting>
  <printOptions horizontalCentered="1"/>
  <pageMargins left="0.51181102362204722" right="0.47244094488188981" top="0.39370078740157483" bottom="0.47244094488188981" header="0" footer="0"/>
  <pageSetup paperSize="9" scale="58" orientation="portrait" r:id="rId1"/>
  <headerFooter>
    <oddFooter>&amp;R&amp;A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O36"/>
  <sheetViews>
    <sheetView view="pageBreakPreview" zoomScale="90" zoomScaleNormal="70" zoomScaleSheetLayoutView="90" workbookViewId="0">
      <selection activeCell="B6" sqref="B6"/>
    </sheetView>
  </sheetViews>
  <sheetFormatPr defaultColWidth="14.44140625" defaultRowHeight="15" customHeight="1" x14ac:dyDescent="0.3"/>
  <cols>
    <col min="1" max="1" width="14.5546875" style="6" customWidth="1"/>
    <col min="2" max="2" width="9.44140625" style="6" customWidth="1"/>
    <col min="3" max="3" width="54.88671875" style="6" customWidth="1"/>
    <col min="4" max="4" width="56.33203125" style="6" customWidth="1"/>
    <col min="5" max="5" width="14.44140625" style="6" customWidth="1"/>
    <col min="6" max="6" width="15.6640625" style="6" customWidth="1"/>
    <col min="7" max="26" width="8.6640625" style="6" customWidth="1"/>
    <col min="27" max="16384" width="14.44140625" style="6"/>
  </cols>
  <sheetData>
    <row r="2" spans="1:15" ht="31.2" x14ac:dyDescent="0.6">
      <c r="A2" s="267" t="s">
        <v>161</v>
      </c>
      <c r="B2" s="267"/>
      <c r="C2" s="267"/>
      <c r="D2" s="267"/>
      <c r="E2" s="267"/>
      <c r="F2" s="267"/>
    </row>
    <row r="3" spans="1:15" ht="33" customHeight="1" x14ac:dyDescent="0.45">
      <c r="A3" s="268" t="s">
        <v>162</v>
      </c>
      <c r="B3" s="268"/>
      <c r="C3" s="268"/>
      <c r="D3" s="268"/>
      <c r="E3" s="268"/>
      <c r="F3" s="268"/>
      <c r="H3" s="208"/>
      <c r="I3" s="209"/>
      <c r="J3" s="209"/>
      <c r="K3" s="209"/>
      <c r="L3" s="209"/>
      <c r="M3" s="209"/>
      <c r="N3" s="209"/>
      <c r="O3" s="209"/>
    </row>
    <row r="4" spans="1:15" thickBot="1" x14ac:dyDescent="0.35">
      <c r="H4" s="209"/>
      <c r="I4" s="209"/>
      <c r="J4" s="209"/>
      <c r="K4" s="209"/>
      <c r="L4" s="209"/>
      <c r="M4" s="209"/>
      <c r="N4" s="209"/>
      <c r="O4" s="209"/>
    </row>
    <row r="5" spans="1:15" ht="75" customHeight="1" x14ac:dyDescent="0.3">
      <c r="A5" s="7" t="s">
        <v>137</v>
      </c>
      <c r="B5" s="8" t="s">
        <v>19</v>
      </c>
      <c r="C5" s="8" t="s">
        <v>20</v>
      </c>
      <c r="D5" s="8" t="s">
        <v>136</v>
      </c>
      <c r="E5" s="210" t="s">
        <v>138</v>
      </c>
      <c r="F5" s="9" t="s">
        <v>139</v>
      </c>
      <c r="G5" s="264" t="str" cm="1">
        <f t="array" ref="G5">IF(OR(SUMPRODUCT(--(B6:B19&lt;&gt;""),--(COUNTIF(B6:B19,B6:B19)&gt;1))&gt;0,SUMPRODUCT(--(B24:B36&lt;&gt;""),--(COUNTIF(B24:B36,B24:B36)&gt;1))&gt;0,SUMPRODUCT(--(B6:B19&lt;&gt;""),--(COUNTIF(B24:B36,B6:B19)&gt;0))&gt;0),"O ίδιος αριθμός δράση έχει επιλεγεί περισσότερες από μία φορές. Παρακαλούμε διορθώστε την επιλογή σας.","")</f>
        <v/>
      </c>
      <c r="H5" s="264"/>
      <c r="I5" s="264"/>
      <c r="J5" s="264"/>
      <c r="K5" s="264"/>
      <c r="L5" s="209"/>
      <c r="M5" s="209"/>
      <c r="N5" s="209"/>
      <c r="O5" s="209"/>
    </row>
    <row r="6" spans="1:15" ht="52.2" customHeight="1" x14ac:dyDescent="0.3">
      <c r="A6" s="266"/>
      <c r="B6" s="206"/>
      <c r="C6" s="10"/>
      <c r="D6" s="139"/>
      <c r="E6" s="11"/>
      <c r="F6" s="211"/>
      <c r="G6" s="263" t="str">
        <f>IF(COUNTA(C6:C19,C24:C36)&gt;15,"ΠΡΟΣΟΧΗ: Δεν επιτρέπονται περισσότερες από 15 δράσεις, παρακαλούμε διορθώστε.","")</f>
        <v/>
      </c>
      <c r="H6" s="264"/>
      <c r="I6" s="264"/>
      <c r="L6" s="207"/>
      <c r="M6" s="207"/>
    </row>
    <row r="7" spans="1:15" ht="52.2" customHeight="1" x14ac:dyDescent="0.3">
      <c r="A7" s="266"/>
      <c r="B7" s="206"/>
      <c r="C7" s="10"/>
      <c r="D7" s="139"/>
      <c r="E7" s="11"/>
      <c r="F7" s="12"/>
      <c r="G7" s="263"/>
      <c r="H7" s="264"/>
      <c r="I7" s="264"/>
      <c r="L7" s="207"/>
      <c r="M7" s="207"/>
    </row>
    <row r="8" spans="1:15" ht="52.2" customHeight="1" x14ac:dyDescent="0.3">
      <c r="A8" s="266"/>
      <c r="B8" s="206"/>
      <c r="C8" s="10"/>
      <c r="D8" s="139"/>
      <c r="E8" s="11"/>
      <c r="F8" s="12"/>
      <c r="G8" s="263"/>
      <c r="H8" s="264"/>
      <c r="I8" s="264"/>
    </row>
    <row r="9" spans="1:15" ht="52.2" customHeight="1" x14ac:dyDescent="0.3">
      <c r="A9" s="266"/>
      <c r="B9" s="206"/>
      <c r="C9" s="10"/>
      <c r="D9" s="139"/>
      <c r="E9" s="11"/>
      <c r="F9" s="12"/>
    </row>
    <row r="10" spans="1:15" ht="52.2" customHeight="1" x14ac:dyDescent="0.3">
      <c r="A10" s="266"/>
      <c r="B10" s="206"/>
      <c r="C10" s="10"/>
      <c r="D10" s="139"/>
      <c r="E10" s="11"/>
      <c r="F10" s="12"/>
    </row>
    <row r="11" spans="1:15" ht="52.2" customHeight="1" x14ac:dyDescent="0.3">
      <c r="A11" s="266"/>
      <c r="B11" s="206"/>
      <c r="C11" s="10"/>
      <c r="D11" s="139"/>
      <c r="E11" s="11"/>
      <c r="F11" s="12"/>
    </row>
    <row r="12" spans="1:15" ht="52.2" customHeight="1" x14ac:dyDescent="0.3">
      <c r="A12" s="266"/>
      <c r="B12" s="206"/>
      <c r="C12" s="10"/>
      <c r="D12" s="139"/>
      <c r="E12" s="11"/>
      <c r="F12" s="12"/>
    </row>
    <row r="13" spans="1:15" ht="52.2" customHeight="1" x14ac:dyDescent="0.3">
      <c r="A13" s="266"/>
      <c r="B13" s="206"/>
      <c r="C13" s="10"/>
      <c r="D13" s="139"/>
      <c r="E13" s="11"/>
      <c r="F13" s="12"/>
    </row>
    <row r="14" spans="1:15" ht="52.2" customHeight="1" x14ac:dyDescent="0.3">
      <c r="A14" s="266"/>
      <c r="B14" s="206"/>
      <c r="C14" s="10"/>
      <c r="D14" s="139"/>
      <c r="E14" s="11"/>
      <c r="F14" s="12"/>
    </row>
    <row r="15" spans="1:15" ht="52.2" customHeight="1" x14ac:dyDescent="0.3">
      <c r="A15" s="266"/>
      <c r="B15" s="206"/>
      <c r="C15" s="10"/>
      <c r="D15" s="139"/>
      <c r="E15" s="11"/>
      <c r="F15" s="12"/>
    </row>
    <row r="16" spans="1:15" ht="52.2" customHeight="1" x14ac:dyDescent="0.3">
      <c r="A16" s="266"/>
      <c r="B16" s="206"/>
      <c r="C16" s="10"/>
      <c r="D16" s="139"/>
      <c r="E16" s="11"/>
      <c r="F16" s="12"/>
    </row>
    <row r="17" spans="1:6" ht="52.2" customHeight="1" x14ac:dyDescent="0.3">
      <c r="A17" s="266"/>
      <c r="B17" s="206"/>
      <c r="C17" s="10"/>
      <c r="D17" s="139"/>
      <c r="E17" s="11"/>
      <c r="F17" s="12"/>
    </row>
    <row r="18" spans="1:6" ht="52.2" customHeight="1" x14ac:dyDescent="0.3">
      <c r="A18" s="266"/>
      <c r="B18" s="206"/>
      <c r="C18" s="10"/>
      <c r="D18" s="139"/>
      <c r="E18" s="11"/>
      <c r="F18" s="12"/>
    </row>
    <row r="19" spans="1:6" ht="52.2" customHeight="1" x14ac:dyDescent="0.3">
      <c r="A19" s="266"/>
      <c r="B19" s="206"/>
      <c r="C19" s="10"/>
      <c r="D19" s="139"/>
      <c r="E19" s="11"/>
      <c r="F19" s="12"/>
    </row>
    <row r="21" spans="1:6" ht="23.4" x14ac:dyDescent="0.45">
      <c r="A21" s="268" t="s">
        <v>81</v>
      </c>
      <c r="B21" s="268"/>
      <c r="C21" s="268"/>
      <c r="D21" s="268"/>
      <c r="E21" s="268"/>
      <c r="F21" s="268"/>
    </row>
    <row r="22" spans="1:6" ht="15" customHeight="1" thickBot="1" x14ac:dyDescent="0.35"/>
    <row r="23" spans="1:6" ht="105.6" customHeight="1" x14ac:dyDescent="0.3">
      <c r="A23" s="7" t="s">
        <v>81</v>
      </c>
      <c r="B23" s="8" t="s">
        <v>19</v>
      </c>
      <c r="C23" s="8" t="s">
        <v>140</v>
      </c>
      <c r="D23" s="8" t="s">
        <v>136</v>
      </c>
      <c r="E23" s="8" t="s">
        <v>141</v>
      </c>
      <c r="F23" s="9" t="s">
        <v>142</v>
      </c>
    </row>
    <row r="24" spans="1:6" ht="45.6" customHeight="1" x14ac:dyDescent="0.3">
      <c r="A24" s="265"/>
      <c r="B24" s="206"/>
      <c r="C24" s="10"/>
      <c r="D24" s="139"/>
      <c r="E24" s="11"/>
      <c r="F24" s="12"/>
    </row>
    <row r="25" spans="1:6" ht="45.6" customHeight="1" x14ac:dyDescent="0.3">
      <c r="A25" s="266"/>
      <c r="B25" s="206"/>
      <c r="C25" s="10"/>
      <c r="D25" s="139"/>
      <c r="E25" s="11"/>
      <c r="F25" s="12"/>
    </row>
    <row r="26" spans="1:6" ht="45.6" customHeight="1" x14ac:dyDescent="0.3">
      <c r="A26" s="266"/>
      <c r="B26" s="206"/>
      <c r="C26" s="10"/>
      <c r="D26" s="139"/>
      <c r="E26" s="11"/>
      <c r="F26" s="12"/>
    </row>
    <row r="27" spans="1:6" ht="45.6" customHeight="1" x14ac:dyDescent="0.3">
      <c r="A27" s="266"/>
      <c r="B27" s="206"/>
      <c r="C27" s="10"/>
      <c r="D27" s="139"/>
      <c r="E27" s="11"/>
      <c r="F27" s="12"/>
    </row>
    <row r="28" spans="1:6" ht="45.6" customHeight="1" x14ac:dyDescent="0.3">
      <c r="A28" s="266"/>
      <c r="B28" s="206"/>
      <c r="C28" s="10"/>
      <c r="D28" s="139"/>
      <c r="E28" s="11"/>
      <c r="F28" s="12"/>
    </row>
    <row r="29" spans="1:6" ht="45.6" customHeight="1" x14ac:dyDescent="0.3">
      <c r="A29" s="266"/>
      <c r="B29" s="206"/>
      <c r="C29" s="10"/>
      <c r="D29" s="139"/>
      <c r="E29" s="11"/>
      <c r="F29" s="12"/>
    </row>
    <row r="30" spans="1:6" ht="45.6" customHeight="1" x14ac:dyDescent="0.3">
      <c r="A30" s="266"/>
      <c r="B30" s="206"/>
      <c r="C30" s="10"/>
      <c r="D30" s="139"/>
      <c r="E30" s="11"/>
      <c r="F30" s="12"/>
    </row>
    <row r="31" spans="1:6" ht="45.6" customHeight="1" x14ac:dyDescent="0.3">
      <c r="A31" s="266"/>
      <c r="B31" s="206"/>
      <c r="C31" s="10"/>
      <c r="D31" s="139"/>
      <c r="E31" s="11"/>
      <c r="F31" s="12"/>
    </row>
    <row r="32" spans="1:6" ht="45.6" customHeight="1" x14ac:dyDescent="0.3">
      <c r="A32" s="266"/>
      <c r="B32" s="206"/>
      <c r="C32" s="10"/>
      <c r="D32" s="139"/>
      <c r="E32" s="11"/>
      <c r="F32" s="12"/>
    </row>
    <row r="33" spans="1:6" ht="45.6" customHeight="1" x14ac:dyDescent="0.3">
      <c r="A33" s="266"/>
      <c r="B33" s="206"/>
      <c r="C33" s="10"/>
      <c r="D33" s="139"/>
      <c r="E33" s="11"/>
      <c r="F33" s="12"/>
    </row>
    <row r="34" spans="1:6" ht="45.6" customHeight="1" x14ac:dyDescent="0.3">
      <c r="A34" s="266"/>
      <c r="B34" s="206"/>
      <c r="C34" s="10"/>
      <c r="D34" s="139"/>
      <c r="E34" s="11"/>
      <c r="F34" s="12"/>
    </row>
    <row r="35" spans="1:6" ht="45.6" customHeight="1" x14ac:dyDescent="0.3">
      <c r="A35" s="266"/>
      <c r="B35" s="206"/>
      <c r="C35" s="10"/>
      <c r="D35" s="139"/>
      <c r="E35" s="11"/>
      <c r="F35" s="12"/>
    </row>
    <row r="36" spans="1:6" ht="45.6" customHeight="1" x14ac:dyDescent="0.3">
      <c r="A36" s="266"/>
      <c r="B36" s="206"/>
      <c r="C36" s="10"/>
      <c r="D36" s="139"/>
      <c r="E36" s="11"/>
      <c r="F36" s="12"/>
    </row>
  </sheetData>
  <sheetProtection algorithmName="SHA-512" hashValue="bTKNVcn/NSF6uXI+VPlyWU9B07yF37c8Z/Yvbb33WtKPyfbgRGUUtdqMX8ju4iByGyV7LDjquLzlnpx44Hq0mw==" saltValue="wzhuzAr9cWaU+TOG22cY6g==" spinCount="100000" sheet="1" selectLockedCells="1"/>
  <mergeCells count="7">
    <mergeCell ref="G6:I8"/>
    <mergeCell ref="G5:K5"/>
    <mergeCell ref="A24:A36"/>
    <mergeCell ref="A6:A19"/>
    <mergeCell ref="A2:F2"/>
    <mergeCell ref="A3:F3"/>
    <mergeCell ref="A21:F21"/>
  </mergeCells>
  <phoneticPr fontId="31" type="noConversion"/>
  <dataValidations xWindow="152" yWindow="697" count="1">
    <dataValidation allowBlank="1" showInputMessage="1" showErrorMessage="1" promptTitle="Οδηγίες" prompt="Στο πλαίσιο του έργου, θα πρέπει να οριστούν και να περιγραφούν συνολικά έως 15 δράσεις που εμπίπτουν σε οποιονδήποτε από τους προκαθορισμένους τύπους δράσεων που παρατίθενται παρακάτω._x000a_" sqref="C5" xr:uid="{E82A9672-607E-4EB4-BB1A-AE8AE173CA38}"/>
  </dataValidations>
  <pageMargins left="0.39370078740157483" right="0.39370078740157483" top="0.39370078740157483" bottom="0.43307086614173229" header="0" footer="0"/>
  <pageSetup scale="43" orientation="portrait" r:id="rId1"/>
  <headerFooter>
    <oddFooter>&amp;R&amp;A</oddFooter>
  </headerFooter>
  <extLst>
    <ext xmlns:x14="http://schemas.microsoft.com/office/spreadsheetml/2009/9/main" uri="{CCE6A557-97BC-4b89-ADB6-D9C93CAAB3DF}">
      <x14:dataValidations xmlns:xm="http://schemas.microsoft.com/office/excel/2006/main" xWindow="152" yWindow="697" count="5">
        <x14:dataValidation type="list" allowBlank="1" showInputMessage="1" showErrorMessage="1" xr:uid="{D8800CFA-2820-44E3-9388-00BC9FF084A7}">
          <x14:formula1>
            <xm:f>data!$D$10:$D$21</xm:f>
          </x14:formula1>
          <xm:sqref>E24:F36 E6:F19</xm:sqref>
        </x14:dataValidation>
        <x14:dataValidation type="list" allowBlank="1" showInputMessage="1" showErrorMessage="1" xr:uid="{35F02F36-DB12-455A-A8DD-0E68E67C884A}">
          <x14:formula1>
            <xm:f>data!$B$4:$B$10</xm:f>
          </x14:formula1>
          <xm:sqref>C6:C19</xm:sqref>
        </x14:dataValidation>
        <x14:dataValidation type="list" allowBlank="1" showInputMessage="1" showErrorMessage="1" xr:uid="{C3C63356-1B0E-4298-A0FB-E06098454527}">
          <x14:formula1>
            <xm:f>data!$B$11</xm:f>
          </x14:formula1>
          <xm:sqref>C24:C36</xm:sqref>
        </x14:dataValidation>
        <x14:dataValidation type="list" allowBlank="1" showInputMessage="1" showErrorMessage="1" xr:uid="{892B7404-9157-4C85-9403-B3CDC1381D97}">
          <x14:formula1>
            <xm:f>data!$E$17:$E$31</xm:f>
          </x14:formula1>
          <xm:sqref>B24:B36</xm:sqref>
        </x14:dataValidation>
        <x14:dataValidation type="list" allowBlank="1" showInputMessage="1" showErrorMessage="1" promptTitle="Οδηγίες" prompt="Παρακαλούμε να αριθμήσετε τις δράσεις από το 1 έως το 15, επιλέγοντας έναν διαφορετικό αριθμό για κάθε δράση." xr:uid="{6D079998-0D99-4C25-AA7E-1A60909EFC40}">
          <x14:formula1>
            <xm:f>data!$E$2:$E$16</xm:f>
          </x14:formula1>
          <xm:sqref>B6:B19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1EF6-F9B0-4DA5-905B-EA8720E511B1}">
  <dimension ref="A1:BE121"/>
  <sheetViews>
    <sheetView showGridLines="0" view="pageBreakPreview" zoomScale="90" zoomScaleNormal="55" zoomScaleSheetLayoutView="90" workbookViewId="0">
      <selection activeCell="A16" sqref="A16"/>
    </sheetView>
  </sheetViews>
  <sheetFormatPr defaultColWidth="14.44140625" defaultRowHeight="15" customHeight="1" x14ac:dyDescent="0.3"/>
  <cols>
    <col min="1" max="3" width="13.5546875" style="2" customWidth="1"/>
    <col min="4" max="4" width="19.44140625" style="2" customWidth="1"/>
    <col min="5" max="6" width="43.33203125" style="2" customWidth="1"/>
    <col min="7" max="7" width="18" style="2" customWidth="1"/>
    <col min="8" max="8" width="11.44140625" style="2" customWidth="1"/>
    <col min="9" max="9" width="13.33203125" style="2" customWidth="1"/>
    <col min="10" max="10" width="18.44140625" style="2" customWidth="1"/>
    <col min="11" max="11" width="17.33203125" style="2" customWidth="1"/>
    <col min="12" max="12" width="30.44140625" style="2" hidden="1" customWidth="1"/>
    <col min="13" max="13" width="3.109375" style="2" hidden="1" customWidth="1"/>
    <col min="14" max="14" width="11" style="2" hidden="1" customWidth="1"/>
    <col min="15" max="15" width="22.88671875" style="2" hidden="1" customWidth="1"/>
    <col min="16" max="16" width="2" style="2" hidden="1" customWidth="1"/>
    <col min="17" max="17" width="11.109375" style="2" hidden="1" customWidth="1"/>
    <col min="18" max="18" width="3.33203125" style="2" hidden="1" customWidth="1"/>
    <col min="19" max="19" width="35.6640625" style="2" hidden="1" customWidth="1"/>
    <col min="20" max="20" width="8.6640625" style="2" hidden="1" customWidth="1"/>
    <col min="21" max="21" width="13" style="2" hidden="1" customWidth="1"/>
    <col min="22" max="22" width="14.5546875" style="2" hidden="1" customWidth="1"/>
    <col min="23" max="23" width="10.44140625" style="2" hidden="1" customWidth="1"/>
    <col min="24" max="24" width="8.6640625" style="2" hidden="1" customWidth="1"/>
    <col min="25" max="25" width="43.88671875" style="2" hidden="1" customWidth="1"/>
    <col min="26" max="26" width="9" style="2" hidden="1" customWidth="1"/>
    <col min="27" max="28" width="11.44140625" style="2" hidden="1" customWidth="1"/>
    <col min="29" max="29" width="8.6640625" style="2" hidden="1" customWidth="1"/>
    <col min="30" max="30" width="14.44140625" style="2" hidden="1" customWidth="1"/>
    <col min="31" max="31" width="8.6640625" style="2" hidden="1" customWidth="1"/>
    <col min="32" max="32" width="13" style="2" hidden="1" customWidth="1"/>
    <col min="33" max="33" width="13.88671875" style="2" hidden="1" customWidth="1"/>
    <col min="34" max="34" width="10.44140625" style="2" hidden="1" customWidth="1"/>
    <col min="35" max="35" width="8.6640625" style="2" hidden="1" customWidth="1"/>
    <col min="36" max="36" width="20.6640625" style="2" hidden="1" customWidth="1"/>
    <col min="37" max="37" width="9" style="2" hidden="1" customWidth="1"/>
    <col min="38" max="39" width="11.44140625" style="2" hidden="1" customWidth="1"/>
    <col min="40" max="40" width="8.6640625" style="2" hidden="1" customWidth="1"/>
    <col min="41" max="41" width="14.44140625" style="2" hidden="1" customWidth="1"/>
    <col min="42" max="42" width="8.6640625" style="2" hidden="1" customWidth="1"/>
    <col min="43" max="43" width="13" style="2" hidden="1" customWidth="1"/>
    <col min="44" max="44" width="13.88671875" style="2" hidden="1" customWidth="1"/>
    <col min="45" max="45" width="10.44140625" style="2" hidden="1" customWidth="1"/>
    <col min="46" max="47" width="8.6640625" style="2" hidden="1" customWidth="1"/>
    <col min="48" max="48" width="9" style="2" hidden="1" customWidth="1"/>
    <col min="49" max="50" width="11.44140625" style="2" hidden="1" customWidth="1"/>
    <col min="51" max="51" width="8.6640625" style="2" hidden="1" customWidth="1"/>
    <col min="52" max="57" width="14.44140625" style="2" hidden="1" customWidth="1"/>
    <col min="58" max="76" width="14.44140625" style="2" customWidth="1"/>
    <col min="77" max="16384" width="14.44140625" style="2"/>
  </cols>
  <sheetData>
    <row r="1" spans="1:17" ht="42" customHeight="1" thickBot="1" x14ac:dyDescent="0.35">
      <c r="A1" s="270" t="s">
        <v>186</v>
      </c>
      <c r="B1" s="270"/>
      <c r="C1" s="270"/>
      <c r="D1" s="270"/>
      <c r="E1" s="270"/>
      <c r="F1" s="270"/>
      <c r="G1" s="270"/>
      <c r="H1" s="270"/>
      <c r="I1" s="270"/>
      <c r="J1" s="270"/>
      <c r="K1" s="270"/>
      <c r="L1" s="13"/>
      <c r="M1" s="14" t="s">
        <v>0</v>
      </c>
      <c r="N1" s="15">
        <f>'Λίστα Δράσεων'!B6</f>
        <v>0</v>
      </c>
      <c r="O1" s="16" t="str">
        <f>data!D2</f>
        <v>- Μήνες (εργασίας)</v>
      </c>
      <c r="P1" s="17"/>
      <c r="Q1" s="18"/>
    </row>
    <row r="2" spans="1:17" ht="12" customHeight="1" x14ac:dyDescent="0.3">
      <c r="A2" s="271"/>
      <c r="B2" s="271"/>
      <c r="C2" s="271"/>
      <c r="D2" s="271"/>
      <c r="E2" s="271"/>
      <c r="F2" s="271"/>
      <c r="G2" s="271"/>
      <c r="H2" s="271"/>
      <c r="I2" s="271"/>
      <c r="J2" s="271"/>
      <c r="K2" s="271"/>
      <c r="L2" s="272"/>
      <c r="M2" s="14" t="s">
        <v>1</v>
      </c>
      <c r="N2" s="15">
        <f>'Λίστα Δράσεων'!B7</f>
        <v>0</v>
      </c>
      <c r="O2" s="16" t="str">
        <f>data!D3</f>
        <v>- Κόστη μεταφοράς (ταξίδια)</v>
      </c>
      <c r="P2" s="17"/>
      <c r="Q2" s="20"/>
    </row>
    <row r="3" spans="1:17" ht="12" customHeight="1" x14ac:dyDescent="0.3">
      <c r="A3" s="22"/>
      <c r="B3" s="22"/>
      <c r="C3" s="22"/>
      <c r="D3" s="23"/>
      <c r="E3" s="24"/>
      <c r="F3" s="24"/>
      <c r="G3" s="25"/>
      <c r="H3" s="23"/>
      <c r="I3" s="26"/>
      <c r="J3" s="26"/>
      <c r="K3" s="27"/>
      <c r="L3" s="26"/>
      <c r="M3" s="14" t="s">
        <v>2</v>
      </c>
      <c r="N3" s="15">
        <f>'Λίστα Δράσεων'!B8</f>
        <v>0</v>
      </c>
      <c r="O3" s="16" t="str">
        <f>data!D4</f>
        <v>- Ημέρες διαμονής (ταξίδια)</v>
      </c>
      <c r="P3" s="28"/>
      <c r="Q3" s="20"/>
    </row>
    <row r="4" spans="1:17" ht="28.95" customHeight="1" x14ac:dyDescent="0.3">
      <c r="A4" s="16"/>
      <c r="B4" s="16"/>
      <c r="C4" s="16"/>
      <c r="D4" s="16"/>
      <c r="E4" s="288" t="s">
        <v>3</v>
      </c>
      <c r="F4" s="124" t="s">
        <v>166</v>
      </c>
      <c r="G4" s="122">
        <f>SUMIF('Κύριες Δράσεις Έργου'!C:C,M1,'Κύριες Δράσεις Έργου'!K:K)</f>
        <v>0</v>
      </c>
      <c r="H4" s="273">
        <f>SUM(G4:G5)</f>
        <v>0</v>
      </c>
      <c r="I4" s="173"/>
      <c r="J4" s="173"/>
      <c r="K4" s="174"/>
      <c r="L4" s="29"/>
      <c r="M4" s="14" t="s">
        <v>4</v>
      </c>
      <c r="N4" s="15">
        <f>'Λίστα Δράσεων'!B9</f>
        <v>0</v>
      </c>
      <c r="O4" s="16" t="str">
        <f>data!D5</f>
        <v>- Ημέρες διατροφής (ταξίδια)</v>
      </c>
      <c r="P4" s="33"/>
      <c r="Q4" s="16"/>
    </row>
    <row r="5" spans="1:17" ht="24" x14ac:dyDescent="0.3">
      <c r="A5" s="269"/>
      <c r="B5" s="36"/>
      <c r="C5" s="36"/>
      <c r="D5" s="36"/>
      <c r="E5" s="289"/>
      <c r="F5" s="124" t="s">
        <v>149</v>
      </c>
      <c r="G5" s="122">
        <f>SUMIF('Κύριες Δράσεις Έργου'!C:C,M2,'Κύριες Δράσεις Έργου'!K:K)</f>
        <v>0</v>
      </c>
      <c r="H5" s="274"/>
      <c r="I5" s="173"/>
      <c r="J5" s="173"/>
      <c r="K5" s="174"/>
      <c r="L5" s="29"/>
      <c r="M5" s="127" t="s">
        <v>6</v>
      </c>
      <c r="N5" s="15">
        <f>'Λίστα Δράσεων'!B10</f>
        <v>0</v>
      </c>
      <c r="O5" s="16" t="str">
        <f>data!D6</f>
        <v>- Τεμάχια</v>
      </c>
      <c r="P5" s="38">
        <v>2</v>
      </c>
      <c r="Q5" s="16"/>
    </row>
    <row r="6" spans="1:17" ht="28.95" customHeight="1" x14ac:dyDescent="0.3">
      <c r="A6" s="269"/>
      <c r="B6" s="39"/>
      <c r="C6" s="39"/>
      <c r="D6" s="39"/>
      <c r="E6" s="284" t="s">
        <v>5</v>
      </c>
      <c r="F6" s="123" t="s">
        <v>165</v>
      </c>
      <c r="G6" s="30">
        <f>SUMIF('Κύριες Δράσεις Έργου'!C:C,M3,'Κύριες Δράσεις Έργου'!K:K)</f>
        <v>0</v>
      </c>
      <c r="H6" s="273">
        <f>SUM(G6:G7)</f>
        <v>0</v>
      </c>
      <c r="I6" s="173"/>
      <c r="J6" s="173"/>
      <c r="K6" s="174"/>
      <c r="L6" s="29"/>
      <c r="M6" s="40"/>
      <c r="N6" s="15">
        <f>'Λίστα Δράσεων'!B11</f>
        <v>0</v>
      </c>
      <c r="O6" s="16" t="str">
        <f>data!D7</f>
        <v>- Υπηρεσία</v>
      </c>
      <c r="P6" s="33"/>
      <c r="Q6" s="16"/>
    </row>
    <row r="7" spans="1:17" ht="14.4" x14ac:dyDescent="0.3">
      <c r="A7" s="269"/>
      <c r="B7" s="39"/>
      <c r="C7" s="39"/>
      <c r="D7" s="39"/>
      <c r="E7" s="285"/>
      <c r="F7" s="116" t="s">
        <v>150</v>
      </c>
      <c r="G7" s="30">
        <f>SUMIF('Κύριες Δράσεις Έργου'!C:C,M4,'Κύριες Δράσεις Έργου'!K:K)</f>
        <v>0</v>
      </c>
      <c r="H7" s="274"/>
      <c r="I7" s="173"/>
      <c r="J7" s="173"/>
      <c r="K7" s="174"/>
      <c r="L7" s="29"/>
      <c r="M7" s="40"/>
      <c r="N7" s="15">
        <f>'Λίστα Δράσεων'!B12</f>
        <v>0</v>
      </c>
      <c r="O7" s="16">
        <f>data!D8</f>
        <v>0</v>
      </c>
      <c r="P7" s="16"/>
      <c r="Q7" s="16"/>
    </row>
    <row r="8" spans="1:17" ht="14.4" x14ac:dyDescent="0.3">
      <c r="A8" s="269"/>
      <c r="B8" s="39"/>
      <c r="C8" s="39"/>
      <c r="D8" s="39"/>
      <c r="E8" s="132" t="s">
        <v>6</v>
      </c>
      <c r="F8" s="131" t="s">
        <v>167</v>
      </c>
      <c r="G8" s="281">
        <f>ROUND(SUMIF('Κύριες Δράσεις Έργου'!C:C,M5,'Κύριες Δράσεις Έργου'!K:K),2)</f>
        <v>0</v>
      </c>
      <c r="H8" s="282"/>
      <c r="I8" s="286" t="str">
        <f>IF((G8+G8*7%)&gt;('Σύνολα προϋπολογισμών ανά Δράση'!J33*50%),"Υπέρβαση κόστους ανακατασκευής παρακαλούμε διορθώστε","")</f>
        <v/>
      </c>
      <c r="J8" s="287"/>
      <c r="K8" s="287"/>
      <c r="L8" s="29"/>
      <c r="M8" s="40"/>
      <c r="N8" s="15">
        <f>'Λίστα Δράσεων'!B13</f>
        <v>0</v>
      </c>
      <c r="O8" s="34"/>
      <c r="P8" s="16"/>
      <c r="Q8" s="16"/>
    </row>
    <row r="9" spans="1:17" ht="31.5" customHeight="1" x14ac:dyDescent="0.3">
      <c r="A9" s="269"/>
      <c r="B9" s="39"/>
      <c r="C9" s="39"/>
      <c r="D9" s="39"/>
      <c r="E9" s="277" t="s">
        <v>168</v>
      </c>
      <c r="F9" s="278"/>
      <c r="G9" s="281">
        <f>SUM(H4:H7)+G8</f>
        <v>0</v>
      </c>
      <c r="H9" s="282"/>
      <c r="I9" s="176"/>
      <c r="J9" s="176"/>
      <c r="K9" s="174"/>
      <c r="L9" s="29"/>
      <c r="M9" s="40"/>
      <c r="N9" s="15">
        <f>'Λίστα Δράσεων'!B14</f>
        <v>0</v>
      </c>
      <c r="P9" s="34"/>
      <c r="Q9" s="37"/>
    </row>
    <row r="10" spans="1:17" ht="14.4" x14ac:dyDescent="0.3">
      <c r="A10" s="269"/>
      <c r="B10" s="39"/>
      <c r="C10" s="39"/>
      <c r="D10" s="39"/>
      <c r="E10" s="129" t="s">
        <v>15</v>
      </c>
      <c r="F10" s="117" t="s">
        <v>152</v>
      </c>
      <c r="G10" s="281">
        <f>ROUND(G9*0.07,2)</f>
        <v>0</v>
      </c>
      <c r="H10" s="282"/>
      <c r="I10" s="175">
        <f>IF(G10=0, 0, ROUND(G10/G9,4))</f>
        <v>0</v>
      </c>
      <c r="J10" s="175"/>
      <c r="K10" s="177"/>
      <c r="L10" s="29"/>
      <c r="M10" s="16"/>
      <c r="N10" s="15">
        <f>'Λίστα Δράσεων'!B15</f>
        <v>0</v>
      </c>
      <c r="P10" s="34"/>
      <c r="Q10" s="126"/>
    </row>
    <row r="11" spans="1:17" ht="31.5" customHeight="1" x14ac:dyDescent="0.3">
      <c r="A11" s="269"/>
      <c r="B11" s="41"/>
      <c r="C11" s="41"/>
      <c r="D11" s="41"/>
      <c r="E11" s="279" t="s">
        <v>169</v>
      </c>
      <c r="F11" s="280"/>
      <c r="G11" s="281">
        <f>G9+G10</f>
        <v>0</v>
      </c>
      <c r="H11" s="283"/>
      <c r="I11" s="173"/>
      <c r="J11" s="173"/>
      <c r="K11" s="174"/>
      <c r="L11" s="29"/>
      <c r="M11" s="16"/>
      <c r="N11" s="15">
        <f>'Λίστα Δράσεων'!B16</f>
        <v>0</v>
      </c>
      <c r="Q11" s="126"/>
    </row>
    <row r="12" spans="1:17" ht="6.75" customHeight="1" x14ac:dyDescent="0.3">
      <c r="A12" s="42"/>
      <c r="B12" s="42"/>
      <c r="C12" s="42"/>
      <c r="D12" s="42"/>
      <c r="E12" s="43"/>
      <c r="F12" s="43"/>
      <c r="G12" s="44"/>
      <c r="H12" s="45"/>
      <c r="I12" s="31"/>
      <c r="J12" s="31"/>
      <c r="K12" s="32"/>
      <c r="L12" s="29"/>
      <c r="M12" s="40"/>
      <c r="N12" s="15">
        <f>'Λίστα Δράσεων'!B17</f>
        <v>0</v>
      </c>
      <c r="Q12" s="16"/>
    </row>
    <row r="13" spans="1:17" ht="6.75" customHeight="1" x14ac:dyDescent="0.3">
      <c r="A13" s="269"/>
      <c r="B13" s="36"/>
      <c r="C13" s="269"/>
      <c r="D13" s="269"/>
      <c r="E13" s="36"/>
      <c r="F13" s="269"/>
      <c r="G13" s="269"/>
      <c r="H13" s="36"/>
      <c r="I13" s="269"/>
      <c r="J13" s="269"/>
      <c r="K13" s="36"/>
      <c r="L13" s="16"/>
      <c r="M13" s="16"/>
      <c r="N13" s="15">
        <f>'Λίστα Δράσεων'!B18</f>
        <v>0</v>
      </c>
      <c r="P13" s="34"/>
      <c r="Q13" s="16"/>
    </row>
    <row r="14" spans="1:17" ht="6.75" customHeight="1" thickBot="1" x14ac:dyDescent="0.35">
      <c r="A14" s="269"/>
      <c r="B14" s="39"/>
      <c r="C14" s="269"/>
      <c r="D14" s="269"/>
      <c r="E14" s="39"/>
      <c r="F14" s="269"/>
      <c r="G14" s="269"/>
      <c r="H14" s="39"/>
      <c r="I14" s="269"/>
      <c r="J14" s="269"/>
      <c r="K14" s="39"/>
      <c r="L14" s="46"/>
      <c r="M14" s="16"/>
      <c r="N14" s="15">
        <f>'Λίστα Δράσεων'!B19</f>
        <v>0</v>
      </c>
      <c r="P14" s="34"/>
      <c r="Q14" s="34"/>
    </row>
    <row r="15" spans="1:17" ht="108" customHeight="1" thickBot="1" x14ac:dyDescent="0.35">
      <c r="A15" s="114" t="s">
        <v>126</v>
      </c>
      <c r="B15" s="114" t="s">
        <v>146</v>
      </c>
      <c r="C15" s="114" t="s">
        <v>127</v>
      </c>
      <c r="D15" s="114" t="s">
        <v>128</v>
      </c>
      <c r="E15" s="113" t="s">
        <v>129</v>
      </c>
      <c r="F15" s="113" t="s">
        <v>130</v>
      </c>
      <c r="G15" s="114" t="s">
        <v>131</v>
      </c>
      <c r="H15" s="114" t="s">
        <v>132</v>
      </c>
      <c r="I15" s="114" t="s">
        <v>133</v>
      </c>
      <c r="J15" s="114" t="s">
        <v>134</v>
      </c>
      <c r="K15" s="114" t="s">
        <v>135</v>
      </c>
      <c r="L15" s="47"/>
      <c r="M15" s="47"/>
      <c r="N15" s="49"/>
    </row>
    <row r="16" spans="1:17" ht="55.2" customHeight="1" x14ac:dyDescent="0.3">
      <c r="A16" s="76"/>
      <c r="B16" s="178" t="s">
        <v>14</v>
      </c>
      <c r="C16" s="77"/>
      <c r="D16" s="75" t="str">
        <f t="shared" ref="D16:D18" si="0">IF(C16="","",VLOOKUP(C16,$R$109:$S$113,2))</f>
        <v/>
      </c>
      <c r="E16" s="110"/>
      <c r="F16" s="137"/>
      <c r="G16" s="138"/>
      <c r="H16" s="216"/>
      <c r="I16" s="217"/>
      <c r="J16" s="218"/>
      <c r="K16" s="215">
        <f t="shared" ref="K16:K47" si="1">IF(C16="",0,IF(OR(C16=$M$1,C16=$M$2),H16*I16*J16,H16*I16))</f>
        <v>0</v>
      </c>
      <c r="M16" s="16"/>
      <c r="N16" s="16">
        <f t="shared" ref="N16:N28" si="2">H16*J16</f>
        <v>0</v>
      </c>
    </row>
    <row r="17" spans="1:14" ht="55.2" customHeight="1" x14ac:dyDescent="0.3">
      <c r="A17" s="76"/>
      <c r="B17" s="178" t="s">
        <v>14</v>
      </c>
      <c r="C17" s="77"/>
      <c r="D17" s="75" t="str">
        <f t="shared" si="0"/>
        <v/>
      </c>
      <c r="E17" s="110"/>
      <c r="F17" s="137"/>
      <c r="G17" s="138"/>
      <c r="H17" s="216"/>
      <c r="I17" s="217"/>
      <c r="J17" s="218"/>
      <c r="K17" s="215">
        <f t="shared" si="1"/>
        <v>0</v>
      </c>
      <c r="M17" s="16"/>
      <c r="N17" s="16">
        <f t="shared" si="2"/>
        <v>0</v>
      </c>
    </row>
    <row r="18" spans="1:14" ht="55.2" customHeight="1" x14ac:dyDescent="0.3">
      <c r="A18" s="76"/>
      <c r="B18" s="178" t="s">
        <v>14</v>
      </c>
      <c r="C18" s="77"/>
      <c r="D18" s="75" t="str">
        <f t="shared" si="0"/>
        <v/>
      </c>
      <c r="E18" s="110"/>
      <c r="F18" s="137"/>
      <c r="G18" s="138"/>
      <c r="H18" s="216"/>
      <c r="I18" s="217"/>
      <c r="J18" s="218"/>
      <c r="K18" s="215">
        <f t="shared" si="1"/>
        <v>0</v>
      </c>
      <c r="M18" s="16"/>
      <c r="N18" s="16">
        <f t="shared" si="2"/>
        <v>0</v>
      </c>
    </row>
    <row r="19" spans="1:14" ht="55.2" customHeight="1" x14ac:dyDescent="0.3">
      <c r="A19" s="76"/>
      <c r="B19" s="178" t="s">
        <v>14</v>
      </c>
      <c r="C19" s="77"/>
      <c r="D19" s="75" t="str">
        <f t="shared" ref="D19:D47" si="3">IF(C19="","",VLOOKUP(C19,$R$109:$S$113,2))</f>
        <v/>
      </c>
      <c r="E19" s="110"/>
      <c r="F19" s="137"/>
      <c r="G19" s="138"/>
      <c r="H19" s="216"/>
      <c r="I19" s="217"/>
      <c r="J19" s="218"/>
      <c r="K19" s="215">
        <f t="shared" si="1"/>
        <v>0</v>
      </c>
      <c r="M19" s="16"/>
      <c r="N19" s="16">
        <f t="shared" si="2"/>
        <v>0</v>
      </c>
    </row>
    <row r="20" spans="1:14" ht="55.2" customHeight="1" x14ac:dyDescent="0.3">
      <c r="A20" s="76"/>
      <c r="B20" s="178" t="s">
        <v>14</v>
      </c>
      <c r="C20" s="77"/>
      <c r="D20" s="75" t="str">
        <f t="shared" si="3"/>
        <v/>
      </c>
      <c r="E20" s="110"/>
      <c r="F20" s="137"/>
      <c r="G20" s="138"/>
      <c r="H20" s="216"/>
      <c r="I20" s="217"/>
      <c r="J20" s="218"/>
      <c r="K20" s="215">
        <f t="shared" si="1"/>
        <v>0</v>
      </c>
      <c r="M20" s="16"/>
      <c r="N20" s="16">
        <f t="shared" si="2"/>
        <v>0</v>
      </c>
    </row>
    <row r="21" spans="1:14" ht="55.2" customHeight="1" x14ac:dyDescent="0.3">
      <c r="A21" s="76"/>
      <c r="B21" s="178" t="s">
        <v>14</v>
      </c>
      <c r="C21" s="77"/>
      <c r="D21" s="75" t="str">
        <f t="shared" si="3"/>
        <v/>
      </c>
      <c r="E21" s="110"/>
      <c r="F21" s="137"/>
      <c r="G21" s="138"/>
      <c r="H21" s="216"/>
      <c r="I21" s="217"/>
      <c r="J21" s="218"/>
      <c r="K21" s="215">
        <f t="shared" si="1"/>
        <v>0</v>
      </c>
      <c r="M21" s="16"/>
      <c r="N21" s="16">
        <f t="shared" si="2"/>
        <v>0</v>
      </c>
    </row>
    <row r="22" spans="1:14" ht="55.2" customHeight="1" x14ac:dyDescent="0.3">
      <c r="A22" s="76"/>
      <c r="B22" s="178" t="s">
        <v>14</v>
      </c>
      <c r="C22" s="77"/>
      <c r="D22" s="75" t="str">
        <f t="shared" si="3"/>
        <v/>
      </c>
      <c r="E22" s="110"/>
      <c r="F22" s="137"/>
      <c r="G22" s="138"/>
      <c r="H22" s="216"/>
      <c r="I22" s="217"/>
      <c r="J22" s="218"/>
      <c r="K22" s="215">
        <f t="shared" si="1"/>
        <v>0</v>
      </c>
      <c r="M22" s="16"/>
      <c r="N22" s="16">
        <f t="shared" si="2"/>
        <v>0</v>
      </c>
    </row>
    <row r="23" spans="1:14" ht="55.2" customHeight="1" x14ac:dyDescent="0.3">
      <c r="A23" s="76"/>
      <c r="B23" s="178" t="s">
        <v>14</v>
      </c>
      <c r="C23" s="77"/>
      <c r="D23" s="75" t="str">
        <f t="shared" si="3"/>
        <v/>
      </c>
      <c r="E23" s="110"/>
      <c r="F23" s="137"/>
      <c r="G23" s="138"/>
      <c r="H23" s="216"/>
      <c r="I23" s="217"/>
      <c r="J23" s="218"/>
      <c r="K23" s="215">
        <f t="shared" si="1"/>
        <v>0</v>
      </c>
      <c r="M23" s="16"/>
      <c r="N23" s="16">
        <f t="shared" si="2"/>
        <v>0</v>
      </c>
    </row>
    <row r="24" spans="1:14" ht="55.2" customHeight="1" x14ac:dyDescent="0.3">
      <c r="A24" s="76"/>
      <c r="B24" s="178" t="s">
        <v>14</v>
      </c>
      <c r="C24" s="77"/>
      <c r="D24" s="75" t="str">
        <f t="shared" si="3"/>
        <v/>
      </c>
      <c r="E24" s="110"/>
      <c r="F24" s="137"/>
      <c r="G24" s="138"/>
      <c r="H24" s="216"/>
      <c r="I24" s="217"/>
      <c r="J24" s="218"/>
      <c r="K24" s="215">
        <f t="shared" si="1"/>
        <v>0</v>
      </c>
      <c r="M24" s="16"/>
      <c r="N24" s="16">
        <f t="shared" si="2"/>
        <v>0</v>
      </c>
    </row>
    <row r="25" spans="1:14" ht="55.2" customHeight="1" x14ac:dyDescent="0.3">
      <c r="A25" s="76"/>
      <c r="B25" s="178" t="s">
        <v>14</v>
      </c>
      <c r="C25" s="77"/>
      <c r="D25" s="75" t="str">
        <f t="shared" si="3"/>
        <v/>
      </c>
      <c r="E25" s="110"/>
      <c r="F25" s="137"/>
      <c r="G25" s="138"/>
      <c r="H25" s="216"/>
      <c r="I25" s="217"/>
      <c r="J25" s="218"/>
      <c r="K25" s="215">
        <f t="shared" si="1"/>
        <v>0</v>
      </c>
      <c r="M25" s="16"/>
      <c r="N25" s="16">
        <f t="shared" si="2"/>
        <v>0</v>
      </c>
    </row>
    <row r="26" spans="1:14" ht="55.2" customHeight="1" x14ac:dyDescent="0.3">
      <c r="A26" s="76"/>
      <c r="B26" s="178" t="s">
        <v>14</v>
      </c>
      <c r="C26" s="77"/>
      <c r="D26" s="75" t="str">
        <f t="shared" si="3"/>
        <v/>
      </c>
      <c r="E26" s="110"/>
      <c r="F26" s="137"/>
      <c r="G26" s="138"/>
      <c r="H26" s="216"/>
      <c r="I26" s="217"/>
      <c r="J26" s="218"/>
      <c r="K26" s="215">
        <f t="shared" si="1"/>
        <v>0</v>
      </c>
      <c r="M26" s="16"/>
      <c r="N26" s="16">
        <f t="shared" si="2"/>
        <v>0</v>
      </c>
    </row>
    <row r="27" spans="1:14" ht="55.2" customHeight="1" x14ac:dyDescent="0.3">
      <c r="A27" s="76"/>
      <c r="B27" s="178" t="s">
        <v>14</v>
      </c>
      <c r="C27" s="77"/>
      <c r="D27" s="75" t="str">
        <f t="shared" si="3"/>
        <v/>
      </c>
      <c r="E27" s="110"/>
      <c r="F27" s="137"/>
      <c r="G27" s="138"/>
      <c r="H27" s="216"/>
      <c r="I27" s="217"/>
      <c r="J27" s="218"/>
      <c r="K27" s="215">
        <f t="shared" si="1"/>
        <v>0</v>
      </c>
      <c r="M27" s="16"/>
      <c r="N27" s="16">
        <f t="shared" si="2"/>
        <v>0</v>
      </c>
    </row>
    <row r="28" spans="1:14" ht="55.2" customHeight="1" x14ac:dyDescent="0.3">
      <c r="A28" s="76"/>
      <c r="B28" s="178" t="s">
        <v>14</v>
      </c>
      <c r="C28" s="77"/>
      <c r="D28" s="75" t="str">
        <f t="shared" si="3"/>
        <v/>
      </c>
      <c r="E28" s="110"/>
      <c r="F28" s="137"/>
      <c r="G28" s="138"/>
      <c r="H28" s="216"/>
      <c r="I28" s="217"/>
      <c r="J28" s="218"/>
      <c r="K28" s="215">
        <f t="shared" si="1"/>
        <v>0</v>
      </c>
      <c r="M28" s="16"/>
      <c r="N28" s="16">
        <f t="shared" si="2"/>
        <v>0</v>
      </c>
    </row>
    <row r="29" spans="1:14" ht="55.2" customHeight="1" x14ac:dyDescent="0.3">
      <c r="A29" s="76"/>
      <c r="B29" s="178" t="s">
        <v>14</v>
      </c>
      <c r="C29" s="77"/>
      <c r="D29" s="75" t="str">
        <f t="shared" si="3"/>
        <v/>
      </c>
      <c r="E29" s="110"/>
      <c r="F29" s="137"/>
      <c r="G29" s="138"/>
      <c r="H29" s="216"/>
      <c r="I29" s="217"/>
      <c r="J29" s="218"/>
      <c r="K29" s="215">
        <f t="shared" si="1"/>
        <v>0</v>
      </c>
      <c r="M29" s="16"/>
      <c r="N29" s="16"/>
    </row>
    <row r="30" spans="1:14" ht="55.2" customHeight="1" x14ac:dyDescent="0.3">
      <c r="A30" s="76"/>
      <c r="B30" s="178" t="s">
        <v>14</v>
      </c>
      <c r="C30" s="77"/>
      <c r="D30" s="75" t="str">
        <f t="shared" si="3"/>
        <v/>
      </c>
      <c r="E30" s="110"/>
      <c r="F30" s="137"/>
      <c r="G30" s="138"/>
      <c r="H30" s="216"/>
      <c r="I30" s="217"/>
      <c r="J30" s="218"/>
      <c r="K30" s="215">
        <f t="shared" si="1"/>
        <v>0</v>
      </c>
      <c r="M30" s="16"/>
      <c r="N30" s="16"/>
    </row>
    <row r="31" spans="1:14" ht="55.2" customHeight="1" x14ac:dyDescent="0.3">
      <c r="A31" s="76"/>
      <c r="B31" s="178" t="s">
        <v>14</v>
      </c>
      <c r="C31" s="77"/>
      <c r="D31" s="75" t="str">
        <f t="shared" si="3"/>
        <v/>
      </c>
      <c r="E31" s="110"/>
      <c r="F31" s="137"/>
      <c r="G31" s="138"/>
      <c r="H31" s="216"/>
      <c r="I31" s="217"/>
      <c r="J31" s="218"/>
      <c r="K31" s="215">
        <f t="shared" si="1"/>
        <v>0</v>
      </c>
      <c r="M31" s="16"/>
      <c r="N31" s="16"/>
    </row>
    <row r="32" spans="1:14" ht="55.2" customHeight="1" x14ac:dyDescent="0.3">
      <c r="A32" s="76"/>
      <c r="B32" s="178" t="s">
        <v>14</v>
      </c>
      <c r="C32" s="77"/>
      <c r="D32" s="75" t="str">
        <f t="shared" si="3"/>
        <v/>
      </c>
      <c r="E32" s="110"/>
      <c r="F32" s="137"/>
      <c r="G32" s="138"/>
      <c r="H32" s="216"/>
      <c r="I32" s="217"/>
      <c r="J32" s="218"/>
      <c r="K32" s="215">
        <f t="shared" si="1"/>
        <v>0</v>
      </c>
      <c r="M32" s="16"/>
      <c r="N32" s="16"/>
    </row>
    <row r="33" spans="1:14" ht="55.2" customHeight="1" x14ac:dyDescent="0.3">
      <c r="A33" s="76"/>
      <c r="B33" s="178" t="s">
        <v>14</v>
      </c>
      <c r="C33" s="77"/>
      <c r="D33" s="75" t="str">
        <f t="shared" si="3"/>
        <v/>
      </c>
      <c r="E33" s="110"/>
      <c r="F33" s="137"/>
      <c r="G33" s="138"/>
      <c r="H33" s="216"/>
      <c r="I33" s="217"/>
      <c r="J33" s="218"/>
      <c r="K33" s="215">
        <f t="shared" si="1"/>
        <v>0</v>
      </c>
      <c r="M33" s="16"/>
      <c r="N33" s="16"/>
    </row>
    <row r="34" spans="1:14" ht="55.2" customHeight="1" x14ac:dyDescent="0.3">
      <c r="A34" s="76"/>
      <c r="B34" s="178" t="s">
        <v>14</v>
      </c>
      <c r="C34" s="77"/>
      <c r="D34" s="75" t="str">
        <f t="shared" si="3"/>
        <v/>
      </c>
      <c r="E34" s="110"/>
      <c r="F34" s="137"/>
      <c r="G34" s="138"/>
      <c r="H34" s="216"/>
      <c r="I34" s="217"/>
      <c r="J34" s="218"/>
      <c r="K34" s="215">
        <f t="shared" si="1"/>
        <v>0</v>
      </c>
      <c r="M34" s="16"/>
      <c r="N34" s="16"/>
    </row>
    <row r="35" spans="1:14" ht="55.2" customHeight="1" x14ac:dyDescent="0.3">
      <c r="A35" s="76"/>
      <c r="B35" s="178" t="s">
        <v>14</v>
      </c>
      <c r="C35" s="77"/>
      <c r="D35" s="75" t="str">
        <f t="shared" si="3"/>
        <v/>
      </c>
      <c r="E35" s="110"/>
      <c r="F35" s="137"/>
      <c r="G35" s="138"/>
      <c r="H35" s="216"/>
      <c r="I35" s="217"/>
      <c r="J35" s="218"/>
      <c r="K35" s="215">
        <f t="shared" si="1"/>
        <v>0</v>
      </c>
      <c r="M35" s="16"/>
      <c r="N35" s="16"/>
    </row>
    <row r="36" spans="1:14" ht="55.2" customHeight="1" x14ac:dyDescent="0.3">
      <c r="A36" s="76"/>
      <c r="B36" s="178" t="s">
        <v>14</v>
      </c>
      <c r="C36" s="77"/>
      <c r="D36" s="75" t="str">
        <f t="shared" si="3"/>
        <v/>
      </c>
      <c r="E36" s="110"/>
      <c r="F36" s="137"/>
      <c r="G36" s="138"/>
      <c r="H36" s="216"/>
      <c r="I36" s="217"/>
      <c r="J36" s="218"/>
      <c r="K36" s="215">
        <f t="shared" si="1"/>
        <v>0</v>
      </c>
      <c r="M36" s="16"/>
      <c r="N36" s="16"/>
    </row>
    <row r="37" spans="1:14" ht="55.2" customHeight="1" x14ac:dyDescent="0.3">
      <c r="A37" s="76"/>
      <c r="B37" s="178" t="s">
        <v>14</v>
      </c>
      <c r="C37" s="77"/>
      <c r="D37" s="75" t="str">
        <f t="shared" si="3"/>
        <v/>
      </c>
      <c r="E37" s="110"/>
      <c r="F37" s="137"/>
      <c r="G37" s="138"/>
      <c r="H37" s="216"/>
      <c r="I37" s="217"/>
      <c r="J37" s="218"/>
      <c r="K37" s="215">
        <f t="shared" si="1"/>
        <v>0</v>
      </c>
      <c r="M37" s="16"/>
      <c r="N37" s="16"/>
    </row>
    <row r="38" spans="1:14" ht="55.2" customHeight="1" x14ac:dyDescent="0.3">
      <c r="A38" s="76"/>
      <c r="B38" s="178" t="s">
        <v>14</v>
      </c>
      <c r="C38" s="77"/>
      <c r="D38" s="75" t="str">
        <f t="shared" si="3"/>
        <v/>
      </c>
      <c r="E38" s="110"/>
      <c r="F38" s="137"/>
      <c r="G38" s="138"/>
      <c r="H38" s="216"/>
      <c r="I38" s="217"/>
      <c r="J38" s="218"/>
      <c r="K38" s="215">
        <f t="shared" si="1"/>
        <v>0</v>
      </c>
      <c r="M38" s="16"/>
      <c r="N38" s="16"/>
    </row>
    <row r="39" spans="1:14" ht="55.2" customHeight="1" x14ac:dyDescent="0.3">
      <c r="A39" s="76"/>
      <c r="B39" s="178" t="s">
        <v>14</v>
      </c>
      <c r="C39" s="77"/>
      <c r="D39" s="75" t="str">
        <f t="shared" si="3"/>
        <v/>
      </c>
      <c r="E39" s="110"/>
      <c r="F39" s="137"/>
      <c r="G39" s="138"/>
      <c r="H39" s="216"/>
      <c r="I39" s="217"/>
      <c r="J39" s="218"/>
      <c r="K39" s="215">
        <f t="shared" si="1"/>
        <v>0</v>
      </c>
      <c r="M39" s="16"/>
      <c r="N39" s="16"/>
    </row>
    <row r="40" spans="1:14" ht="55.2" customHeight="1" x14ac:dyDescent="0.3">
      <c r="A40" s="76"/>
      <c r="B40" s="178" t="s">
        <v>14</v>
      </c>
      <c r="C40" s="77"/>
      <c r="D40" s="75" t="str">
        <f t="shared" si="3"/>
        <v/>
      </c>
      <c r="E40" s="110"/>
      <c r="F40" s="137"/>
      <c r="G40" s="138"/>
      <c r="H40" s="216"/>
      <c r="I40" s="217"/>
      <c r="J40" s="218"/>
      <c r="K40" s="215">
        <f t="shared" si="1"/>
        <v>0</v>
      </c>
      <c r="M40" s="16"/>
      <c r="N40" s="16"/>
    </row>
    <row r="41" spans="1:14" ht="55.2" customHeight="1" x14ac:dyDescent="0.3">
      <c r="A41" s="76"/>
      <c r="B41" s="178" t="s">
        <v>14</v>
      </c>
      <c r="C41" s="77"/>
      <c r="D41" s="75" t="str">
        <f t="shared" si="3"/>
        <v/>
      </c>
      <c r="E41" s="110"/>
      <c r="F41" s="137"/>
      <c r="G41" s="138"/>
      <c r="H41" s="216"/>
      <c r="I41" s="217"/>
      <c r="J41" s="218"/>
      <c r="K41" s="215">
        <f t="shared" si="1"/>
        <v>0</v>
      </c>
      <c r="M41" s="16"/>
      <c r="N41" s="16"/>
    </row>
    <row r="42" spans="1:14" ht="55.2" customHeight="1" x14ac:dyDescent="0.3">
      <c r="A42" s="76"/>
      <c r="B42" s="178" t="s">
        <v>14</v>
      </c>
      <c r="C42" s="77"/>
      <c r="D42" s="75" t="str">
        <f t="shared" si="3"/>
        <v/>
      </c>
      <c r="E42" s="110"/>
      <c r="F42" s="137"/>
      <c r="G42" s="138"/>
      <c r="H42" s="216"/>
      <c r="I42" s="217"/>
      <c r="J42" s="218"/>
      <c r="K42" s="215">
        <f t="shared" si="1"/>
        <v>0</v>
      </c>
      <c r="M42" s="16"/>
      <c r="N42" s="16"/>
    </row>
    <row r="43" spans="1:14" ht="55.2" customHeight="1" x14ac:dyDescent="0.3">
      <c r="A43" s="76"/>
      <c r="B43" s="178" t="s">
        <v>14</v>
      </c>
      <c r="C43" s="77"/>
      <c r="D43" s="75" t="str">
        <f t="shared" si="3"/>
        <v/>
      </c>
      <c r="E43" s="110"/>
      <c r="F43" s="137"/>
      <c r="G43" s="138"/>
      <c r="H43" s="216"/>
      <c r="I43" s="217"/>
      <c r="J43" s="218"/>
      <c r="K43" s="215">
        <f t="shared" si="1"/>
        <v>0</v>
      </c>
      <c r="M43" s="16"/>
      <c r="N43" s="16"/>
    </row>
    <row r="44" spans="1:14" ht="55.2" customHeight="1" x14ac:dyDescent="0.3">
      <c r="A44" s="76"/>
      <c r="B44" s="178" t="s">
        <v>14</v>
      </c>
      <c r="C44" s="77"/>
      <c r="D44" s="75" t="str">
        <f t="shared" si="3"/>
        <v/>
      </c>
      <c r="E44" s="110"/>
      <c r="F44" s="137"/>
      <c r="G44" s="138"/>
      <c r="H44" s="216"/>
      <c r="I44" s="217"/>
      <c r="J44" s="218"/>
      <c r="K44" s="215">
        <f t="shared" si="1"/>
        <v>0</v>
      </c>
      <c r="M44" s="16"/>
      <c r="N44" s="16"/>
    </row>
    <row r="45" spans="1:14" ht="55.2" customHeight="1" x14ac:dyDescent="0.3">
      <c r="A45" s="76"/>
      <c r="B45" s="178" t="s">
        <v>14</v>
      </c>
      <c r="C45" s="77"/>
      <c r="D45" s="75" t="str">
        <f t="shared" si="3"/>
        <v/>
      </c>
      <c r="E45" s="110"/>
      <c r="F45" s="137"/>
      <c r="G45" s="138"/>
      <c r="H45" s="216"/>
      <c r="I45" s="217"/>
      <c r="J45" s="218"/>
      <c r="K45" s="215">
        <f t="shared" si="1"/>
        <v>0</v>
      </c>
      <c r="M45" s="16"/>
      <c r="N45" s="16"/>
    </row>
    <row r="46" spans="1:14" ht="55.2" customHeight="1" x14ac:dyDescent="0.3">
      <c r="A46" s="76"/>
      <c r="B46" s="178" t="s">
        <v>14</v>
      </c>
      <c r="C46" s="77"/>
      <c r="D46" s="75" t="str">
        <f t="shared" si="3"/>
        <v/>
      </c>
      <c r="E46" s="110"/>
      <c r="F46" s="137"/>
      <c r="G46" s="138"/>
      <c r="H46" s="216"/>
      <c r="I46" s="217"/>
      <c r="J46" s="218"/>
      <c r="K46" s="215">
        <f t="shared" si="1"/>
        <v>0</v>
      </c>
      <c r="M46" s="16"/>
      <c r="N46" s="16"/>
    </row>
    <row r="47" spans="1:14" ht="55.2" customHeight="1" x14ac:dyDescent="0.3">
      <c r="A47" s="76"/>
      <c r="B47" s="178" t="s">
        <v>14</v>
      </c>
      <c r="C47" s="77"/>
      <c r="D47" s="75" t="str">
        <f t="shared" si="3"/>
        <v/>
      </c>
      <c r="E47" s="110"/>
      <c r="F47" s="137"/>
      <c r="G47" s="138"/>
      <c r="H47" s="216"/>
      <c r="I47" s="217"/>
      <c r="J47" s="218"/>
      <c r="K47" s="215">
        <f t="shared" si="1"/>
        <v>0</v>
      </c>
      <c r="M47" s="16"/>
      <c r="N47" s="16"/>
    </row>
    <row r="48" spans="1:14" ht="55.2" customHeight="1" x14ac:dyDescent="0.3">
      <c r="A48" s="76"/>
      <c r="B48" s="178" t="s">
        <v>14</v>
      </c>
      <c r="C48" s="77"/>
      <c r="D48" s="75" t="str">
        <f t="shared" ref="D48:D79" si="4">IF(C48="","",VLOOKUP(C48,$R$109:$S$113,2))</f>
        <v/>
      </c>
      <c r="E48" s="110"/>
      <c r="F48" s="137"/>
      <c r="G48" s="138"/>
      <c r="H48" s="216"/>
      <c r="I48" s="217"/>
      <c r="J48" s="218"/>
      <c r="K48" s="215">
        <f t="shared" ref="K48:K79" si="5">IF(C48="",0,IF(OR(C48=$M$1,C48=$M$2),H48*I48*J48,H48*I48))</f>
        <v>0</v>
      </c>
      <c r="M48" s="16"/>
      <c r="N48" s="16"/>
    </row>
    <row r="49" spans="1:14" ht="55.2" customHeight="1" x14ac:dyDescent="0.3">
      <c r="A49" s="76"/>
      <c r="B49" s="178" t="s">
        <v>14</v>
      </c>
      <c r="C49" s="77"/>
      <c r="D49" s="75" t="str">
        <f t="shared" si="4"/>
        <v/>
      </c>
      <c r="E49" s="110"/>
      <c r="F49" s="137"/>
      <c r="G49" s="138"/>
      <c r="H49" s="216"/>
      <c r="I49" s="217"/>
      <c r="J49" s="218"/>
      <c r="K49" s="215">
        <f t="shared" si="5"/>
        <v>0</v>
      </c>
      <c r="M49" s="16"/>
      <c r="N49" s="16"/>
    </row>
    <row r="50" spans="1:14" ht="55.2" customHeight="1" x14ac:dyDescent="0.3">
      <c r="A50" s="76"/>
      <c r="B50" s="178" t="s">
        <v>14</v>
      </c>
      <c r="C50" s="77"/>
      <c r="D50" s="75" t="str">
        <f t="shared" si="4"/>
        <v/>
      </c>
      <c r="E50" s="110"/>
      <c r="F50" s="137"/>
      <c r="G50" s="138"/>
      <c r="H50" s="216"/>
      <c r="I50" s="217"/>
      <c r="J50" s="218"/>
      <c r="K50" s="215">
        <f t="shared" si="5"/>
        <v>0</v>
      </c>
      <c r="M50" s="16"/>
      <c r="N50" s="16"/>
    </row>
    <row r="51" spans="1:14" ht="55.2" customHeight="1" x14ac:dyDescent="0.3">
      <c r="A51" s="76"/>
      <c r="B51" s="178" t="s">
        <v>14</v>
      </c>
      <c r="C51" s="77"/>
      <c r="D51" s="75" t="str">
        <f t="shared" si="4"/>
        <v/>
      </c>
      <c r="E51" s="110"/>
      <c r="F51" s="137"/>
      <c r="G51" s="138"/>
      <c r="H51" s="216"/>
      <c r="I51" s="217"/>
      <c r="J51" s="218"/>
      <c r="K51" s="215">
        <f t="shared" si="5"/>
        <v>0</v>
      </c>
      <c r="M51" s="16"/>
      <c r="N51" s="16"/>
    </row>
    <row r="52" spans="1:14" ht="55.2" customHeight="1" x14ac:dyDescent="0.3">
      <c r="A52" s="76"/>
      <c r="B52" s="178" t="s">
        <v>14</v>
      </c>
      <c r="C52" s="77"/>
      <c r="D52" s="75" t="str">
        <f t="shared" si="4"/>
        <v/>
      </c>
      <c r="E52" s="110"/>
      <c r="F52" s="137"/>
      <c r="G52" s="138"/>
      <c r="H52" s="216"/>
      <c r="I52" s="217"/>
      <c r="J52" s="218"/>
      <c r="K52" s="215">
        <f t="shared" si="5"/>
        <v>0</v>
      </c>
      <c r="M52" s="16"/>
      <c r="N52" s="16"/>
    </row>
    <row r="53" spans="1:14" ht="55.2" customHeight="1" x14ac:dyDescent="0.3">
      <c r="A53" s="76"/>
      <c r="B53" s="178" t="s">
        <v>14</v>
      </c>
      <c r="C53" s="77"/>
      <c r="D53" s="75" t="str">
        <f t="shared" si="4"/>
        <v/>
      </c>
      <c r="E53" s="110"/>
      <c r="F53" s="137"/>
      <c r="G53" s="138"/>
      <c r="H53" s="216"/>
      <c r="I53" s="217"/>
      <c r="J53" s="218"/>
      <c r="K53" s="215">
        <f t="shared" si="5"/>
        <v>0</v>
      </c>
      <c r="M53" s="16"/>
      <c r="N53" s="16"/>
    </row>
    <row r="54" spans="1:14" ht="55.2" customHeight="1" x14ac:dyDescent="0.3">
      <c r="A54" s="76"/>
      <c r="B54" s="178" t="s">
        <v>14</v>
      </c>
      <c r="C54" s="77"/>
      <c r="D54" s="75" t="str">
        <f t="shared" si="4"/>
        <v/>
      </c>
      <c r="E54" s="110"/>
      <c r="F54" s="137"/>
      <c r="G54" s="138"/>
      <c r="H54" s="216"/>
      <c r="I54" s="217"/>
      <c r="J54" s="218"/>
      <c r="K54" s="215">
        <f t="shared" si="5"/>
        <v>0</v>
      </c>
      <c r="M54" s="16"/>
      <c r="N54" s="16"/>
    </row>
    <row r="55" spans="1:14" ht="55.2" customHeight="1" x14ac:dyDescent="0.3">
      <c r="A55" s="76"/>
      <c r="B55" s="178" t="s">
        <v>14</v>
      </c>
      <c r="C55" s="77"/>
      <c r="D55" s="75" t="str">
        <f t="shared" si="4"/>
        <v/>
      </c>
      <c r="E55" s="110"/>
      <c r="F55" s="137"/>
      <c r="G55" s="138"/>
      <c r="H55" s="216"/>
      <c r="I55" s="217"/>
      <c r="J55" s="218"/>
      <c r="K55" s="215">
        <f t="shared" si="5"/>
        <v>0</v>
      </c>
      <c r="M55" s="16"/>
      <c r="N55" s="16"/>
    </row>
    <row r="56" spans="1:14" ht="55.2" customHeight="1" x14ac:dyDescent="0.3">
      <c r="A56" s="76"/>
      <c r="B56" s="178" t="s">
        <v>14</v>
      </c>
      <c r="C56" s="77"/>
      <c r="D56" s="75" t="str">
        <f t="shared" si="4"/>
        <v/>
      </c>
      <c r="E56" s="110"/>
      <c r="F56" s="137"/>
      <c r="G56" s="138"/>
      <c r="H56" s="216"/>
      <c r="I56" s="217"/>
      <c r="J56" s="218"/>
      <c r="K56" s="215">
        <f t="shared" si="5"/>
        <v>0</v>
      </c>
      <c r="M56" s="16"/>
      <c r="N56" s="16"/>
    </row>
    <row r="57" spans="1:14" ht="55.2" customHeight="1" x14ac:dyDescent="0.3">
      <c r="A57" s="76"/>
      <c r="B57" s="178" t="s">
        <v>14</v>
      </c>
      <c r="C57" s="77"/>
      <c r="D57" s="75" t="str">
        <f t="shared" si="4"/>
        <v/>
      </c>
      <c r="E57" s="110"/>
      <c r="F57" s="137"/>
      <c r="G57" s="138"/>
      <c r="H57" s="216"/>
      <c r="I57" s="217"/>
      <c r="J57" s="218"/>
      <c r="K57" s="215">
        <f t="shared" si="5"/>
        <v>0</v>
      </c>
      <c r="M57" s="16"/>
      <c r="N57" s="16"/>
    </row>
    <row r="58" spans="1:14" ht="55.2" customHeight="1" x14ac:dyDescent="0.3">
      <c r="A58" s="76"/>
      <c r="B58" s="178" t="s">
        <v>14</v>
      </c>
      <c r="C58" s="77"/>
      <c r="D58" s="75" t="str">
        <f t="shared" si="4"/>
        <v/>
      </c>
      <c r="E58" s="110"/>
      <c r="F58" s="137"/>
      <c r="G58" s="138"/>
      <c r="H58" s="216"/>
      <c r="I58" s="217"/>
      <c r="J58" s="218"/>
      <c r="K58" s="215">
        <f t="shared" si="5"/>
        <v>0</v>
      </c>
      <c r="M58" s="16"/>
      <c r="N58" s="16"/>
    </row>
    <row r="59" spans="1:14" ht="55.2" customHeight="1" x14ac:dyDescent="0.3">
      <c r="A59" s="76"/>
      <c r="B59" s="178" t="s">
        <v>14</v>
      </c>
      <c r="C59" s="77"/>
      <c r="D59" s="75" t="str">
        <f t="shared" si="4"/>
        <v/>
      </c>
      <c r="E59" s="110"/>
      <c r="F59" s="137"/>
      <c r="G59" s="138"/>
      <c r="H59" s="216"/>
      <c r="I59" s="217"/>
      <c r="J59" s="218"/>
      <c r="K59" s="215">
        <f t="shared" si="5"/>
        <v>0</v>
      </c>
      <c r="M59" s="16"/>
      <c r="N59" s="16"/>
    </row>
    <row r="60" spans="1:14" ht="55.2" customHeight="1" x14ac:dyDescent="0.3">
      <c r="A60" s="76"/>
      <c r="B60" s="178" t="s">
        <v>14</v>
      </c>
      <c r="C60" s="77"/>
      <c r="D60" s="75" t="str">
        <f t="shared" si="4"/>
        <v/>
      </c>
      <c r="E60" s="110"/>
      <c r="F60" s="137"/>
      <c r="G60" s="138"/>
      <c r="H60" s="216"/>
      <c r="I60" s="217"/>
      <c r="J60" s="218"/>
      <c r="K60" s="215">
        <f t="shared" si="5"/>
        <v>0</v>
      </c>
      <c r="M60" s="16"/>
      <c r="N60" s="16"/>
    </row>
    <row r="61" spans="1:14" ht="55.2" customHeight="1" x14ac:dyDescent="0.3">
      <c r="A61" s="76"/>
      <c r="B61" s="178" t="s">
        <v>14</v>
      </c>
      <c r="C61" s="77"/>
      <c r="D61" s="75" t="str">
        <f t="shared" si="4"/>
        <v/>
      </c>
      <c r="E61" s="110"/>
      <c r="F61" s="137"/>
      <c r="G61" s="138"/>
      <c r="H61" s="216"/>
      <c r="I61" s="217"/>
      <c r="J61" s="218"/>
      <c r="K61" s="215">
        <f t="shared" si="5"/>
        <v>0</v>
      </c>
      <c r="M61" s="16"/>
      <c r="N61" s="16"/>
    </row>
    <row r="62" spans="1:14" ht="55.2" customHeight="1" x14ac:dyDescent="0.3">
      <c r="A62" s="76"/>
      <c r="B62" s="178" t="s">
        <v>14</v>
      </c>
      <c r="C62" s="77"/>
      <c r="D62" s="75" t="str">
        <f t="shared" si="4"/>
        <v/>
      </c>
      <c r="E62" s="110"/>
      <c r="F62" s="137"/>
      <c r="G62" s="138"/>
      <c r="H62" s="216"/>
      <c r="I62" s="217"/>
      <c r="J62" s="218"/>
      <c r="K62" s="215">
        <f t="shared" si="5"/>
        <v>0</v>
      </c>
      <c r="M62" s="16"/>
      <c r="N62" s="16"/>
    </row>
    <row r="63" spans="1:14" ht="55.2" customHeight="1" x14ac:dyDescent="0.3">
      <c r="A63" s="76"/>
      <c r="B63" s="178" t="s">
        <v>14</v>
      </c>
      <c r="C63" s="77"/>
      <c r="D63" s="75" t="str">
        <f t="shared" si="4"/>
        <v/>
      </c>
      <c r="E63" s="110"/>
      <c r="F63" s="137"/>
      <c r="G63" s="138"/>
      <c r="H63" s="216"/>
      <c r="I63" s="217"/>
      <c r="J63" s="218"/>
      <c r="K63" s="215">
        <f t="shared" si="5"/>
        <v>0</v>
      </c>
      <c r="M63" s="16"/>
      <c r="N63" s="16"/>
    </row>
    <row r="64" spans="1:14" ht="55.2" customHeight="1" x14ac:dyDescent="0.3">
      <c r="A64" s="76"/>
      <c r="B64" s="178" t="s">
        <v>14</v>
      </c>
      <c r="C64" s="77"/>
      <c r="D64" s="75" t="str">
        <f t="shared" si="4"/>
        <v/>
      </c>
      <c r="E64" s="110"/>
      <c r="F64" s="137"/>
      <c r="G64" s="138"/>
      <c r="H64" s="216"/>
      <c r="I64" s="217"/>
      <c r="J64" s="218"/>
      <c r="K64" s="215">
        <f t="shared" si="5"/>
        <v>0</v>
      </c>
      <c r="M64" s="16"/>
      <c r="N64" s="16"/>
    </row>
    <row r="65" spans="1:14" ht="55.2" customHeight="1" x14ac:dyDescent="0.3">
      <c r="A65" s="76"/>
      <c r="B65" s="178" t="s">
        <v>14</v>
      </c>
      <c r="C65" s="77"/>
      <c r="D65" s="75" t="str">
        <f t="shared" si="4"/>
        <v/>
      </c>
      <c r="E65" s="110"/>
      <c r="F65" s="137"/>
      <c r="G65" s="138"/>
      <c r="H65" s="216"/>
      <c r="I65" s="217"/>
      <c r="J65" s="218"/>
      <c r="K65" s="215">
        <f t="shared" si="5"/>
        <v>0</v>
      </c>
      <c r="M65" s="16"/>
      <c r="N65" s="16"/>
    </row>
    <row r="66" spans="1:14" ht="55.2" customHeight="1" x14ac:dyDescent="0.3">
      <c r="A66" s="76"/>
      <c r="B66" s="178" t="s">
        <v>14</v>
      </c>
      <c r="C66" s="77"/>
      <c r="D66" s="75" t="str">
        <f t="shared" si="4"/>
        <v/>
      </c>
      <c r="E66" s="110"/>
      <c r="F66" s="137"/>
      <c r="G66" s="138"/>
      <c r="H66" s="216"/>
      <c r="I66" s="217"/>
      <c r="J66" s="218"/>
      <c r="K66" s="215">
        <f t="shared" si="5"/>
        <v>0</v>
      </c>
      <c r="M66" s="16"/>
      <c r="N66" s="16"/>
    </row>
    <row r="67" spans="1:14" ht="55.2" customHeight="1" x14ac:dyDescent="0.3">
      <c r="A67" s="76"/>
      <c r="B67" s="178" t="s">
        <v>14</v>
      </c>
      <c r="C67" s="77"/>
      <c r="D67" s="75" t="str">
        <f t="shared" si="4"/>
        <v/>
      </c>
      <c r="E67" s="110"/>
      <c r="F67" s="137"/>
      <c r="G67" s="138"/>
      <c r="H67" s="216"/>
      <c r="I67" s="217"/>
      <c r="J67" s="218"/>
      <c r="K67" s="215">
        <f t="shared" si="5"/>
        <v>0</v>
      </c>
      <c r="M67" s="16"/>
      <c r="N67" s="16"/>
    </row>
    <row r="68" spans="1:14" ht="55.2" customHeight="1" x14ac:dyDescent="0.3">
      <c r="A68" s="76"/>
      <c r="B68" s="178" t="s">
        <v>14</v>
      </c>
      <c r="C68" s="77"/>
      <c r="D68" s="75" t="str">
        <f t="shared" si="4"/>
        <v/>
      </c>
      <c r="E68" s="110"/>
      <c r="F68" s="137"/>
      <c r="G68" s="138"/>
      <c r="H68" s="216"/>
      <c r="I68" s="217"/>
      <c r="J68" s="218"/>
      <c r="K68" s="215">
        <f t="shared" si="5"/>
        <v>0</v>
      </c>
      <c r="M68" s="16"/>
      <c r="N68" s="16"/>
    </row>
    <row r="69" spans="1:14" ht="55.2" customHeight="1" x14ac:dyDescent="0.3">
      <c r="A69" s="76"/>
      <c r="B69" s="178" t="s">
        <v>14</v>
      </c>
      <c r="C69" s="77"/>
      <c r="D69" s="75" t="str">
        <f t="shared" si="4"/>
        <v/>
      </c>
      <c r="E69" s="110"/>
      <c r="F69" s="137"/>
      <c r="G69" s="138"/>
      <c r="H69" s="216"/>
      <c r="I69" s="217"/>
      <c r="J69" s="218"/>
      <c r="K69" s="215">
        <f t="shared" si="5"/>
        <v>0</v>
      </c>
      <c r="M69" s="16"/>
      <c r="N69" s="16"/>
    </row>
    <row r="70" spans="1:14" ht="55.2" customHeight="1" x14ac:dyDescent="0.3">
      <c r="A70" s="76"/>
      <c r="B70" s="178" t="s">
        <v>14</v>
      </c>
      <c r="C70" s="77"/>
      <c r="D70" s="75" t="str">
        <f t="shared" si="4"/>
        <v/>
      </c>
      <c r="E70" s="110"/>
      <c r="F70" s="137"/>
      <c r="G70" s="138"/>
      <c r="H70" s="216"/>
      <c r="I70" s="217"/>
      <c r="J70" s="218"/>
      <c r="K70" s="215">
        <f t="shared" si="5"/>
        <v>0</v>
      </c>
      <c r="M70" s="16"/>
      <c r="N70" s="16"/>
    </row>
    <row r="71" spans="1:14" ht="55.2" customHeight="1" x14ac:dyDescent="0.3">
      <c r="A71" s="76"/>
      <c r="B71" s="178" t="s">
        <v>14</v>
      </c>
      <c r="C71" s="77"/>
      <c r="D71" s="75" t="str">
        <f t="shared" si="4"/>
        <v/>
      </c>
      <c r="E71" s="110"/>
      <c r="F71" s="137"/>
      <c r="G71" s="138"/>
      <c r="H71" s="216"/>
      <c r="I71" s="217"/>
      <c r="J71" s="218"/>
      <c r="K71" s="215">
        <f t="shared" si="5"/>
        <v>0</v>
      </c>
      <c r="M71" s="16"/>
      <c r="N71" s="16"/>
    </row>
    <row r="72" spans="1:14" ht="55.2" customHeight="1" x14ac:dyDescent="0.3">
      <c r="A72" s="76"/>
      <c r="B72" s="178" t="s">
        <v>14</v>
      </c>
      <c r="C72" s="77"/>
      <c r="D72" s="75" t="str">
        <f t="shared" si="4"/>
        <v/>
      </c>
      <c r="E72" s="110"/>
      <c r="F72" s="137"/>
      <c r="G72" s="138"/>
      <c r="H72" s="216"/>
      <c r="I72" s="217"/>
      <c r="J72" s="218"/>
      <c r="K72" s="215">
        <f t="shared" si="5"/>
        <v>0</v>
      </c>
      <c r="M72" s="16"/>
      <c r="N72" s="16"/>
    </row>
    <row r="73" spans="1:14" ht="55.2" customHeight="1" x14ac:dyDescent="0.3">
      <c r="A73" s="76"/>
      <c r="B73" s="178" t="s">
        <v>14</v>
      </c>
      <c r="C73" s="77"/>
      <c r="D73" s="75" t="str">
        <f t="shared" si="4"/>
        <v/>
      </c>
      <c r="E73" s="110"/>
      <c r="F73" s="137"/>
      <c r="G73" s="138"/>
      <c r="H73" s="216"/>
      <c r="I73" s="217"/>
      <c r="J73" s="218"/>
      <c r="K73" s="215">
        <f t="shared" si="5"/>
        <v>0</v>
      </c>
      <c r="M73" s="16"/>
      <c r="N73" s="16"/>
    </row>
    <row r="74" spans="1:14" ht="55.2" customHeight="1" x14ac:dyDescent="0.3">
      <c r="A74" s="76"/>
      <c r="B74" s="178" t="s">
        <v>14</v>
      </c>
      <c r="C74" s="77"/>
      <c r="D74" s="75" t="str">
        <f t="shared" si="4"/>
        <v/>
      </c>
      <c r="E74" s="110"/>
      <c r="F74" s="137"/>
      <c r="G74" s="138"/>
      <c r="H74" s="216"/>
      <c r="I74" s="217"/>
      <c r="J74" s="218"/>
      <c r="K74" s="215">
        <f t="shared" si="5"/>
        <v>0</v>
      </c>
      <c r="M74" s="16"/>
      <c r="N74" s="16"/>
    </row>
    <row r="75" spans="1:14" ht="55.2" customHeight="1" x14ac:dyDescent="0.3">
      <c r="A75" s="76"/>
      <c r="B75" s="178" t="s">
        <v>14</v>
      </c>
      <c r="C75" s="77"/>
      <c r="D75" s="75" t="str">
        <f t="shared" si="4"/>
        <v/>
      </c>
      <c r="E75" s="110"/>
      <c r="F75" s="137"/>
      <c r="G75" s="138"/>
      <c r="H75" s="216"/>
      <c r="I75" s="217"/>
      <c r="J75" s="218"/>
      <c r="K75" s="215">
        <f t="shared" si="5"/>
        <v>0</v>
      </c>
      <c r="M75" s="16"/>
      <c r="N75" s="16"/>
    </row>
    <row r="76" spans="1:14" ht="55.2" customHeight="1" x14ac:dyDescent="0.3">
      <c r="A76" s="76"/>
      <c r="B76" s="178" t="s">
        <v>14</v>
      </c>
      <c r="C76" s="77"/>
      <c r="D76" s="75" t="str">
        <f t="shared" si="4"/>
        <v/>
      </c>
      <c r="E76" s="110"/>
      <c r="F76" s="137"/>
      <c r="G76" s="138"/>
      <c r="H76" s="216"/>
      <c r="I76" s="217"/>
      <c r="J76" s="218"/>
      <c r="K76" s="215">
        <f t="shared" si="5"/>
        <v>0</v>
      </c>
      <c r="M76" s="16"/>
      <c r="N76" s="16"/>
    </row>
    <row r="77" spans="1:14" ht="55.2" customHeight="1" x14ac:dyDescent="0.3">
      <c r="A77" s="76"/>
      <c r="B77" s="178" t="s">
        <v>14</v>
      </c>
      <c r="C77" s="77"/>
      <c r="D77" s="75" t="str">
        <f t="shared" si="4"/>
        <v/>
      </c>
      <c r="E77" s="110"/>
      <c r="F77" s="137"/>
      <c r="G77" s="138"/>
      <c r="H77" s="216"/>
      <c r="I77" s="217"/>
      <c r="J77" s="218"/>
      <c r="K77" s="215">
        <f t="shared" si="5"/>
        <v>0</v>
      </c>
      <c r="M77" s="16"/>
      <c r="N77" s="16"/>
    </row>
    <row r="78" spans="1:14" ht="55.2" customHeight="1" x14ac:dyDescent="0.3">
      <c r="A78" s="76"/>
      <c r="B78" s="178" t="s">
        <v>14</v>
      </c>
      <c r="C78" s="77"/>
      <c r="D78" s="75" t="str">
        <f t="shared" si="4"/>
        <v/>
      </c>
      <c r="E78" s="110"/>
      <c r="F78" s="137"/>
      <c r="G78" s="138"/>
      <c r="H78" s="216"/>
      <c r="I78" s="217"/>
      <c r="J78" s="218"/>
      <c r="K78" s="215">
        <f t="shared" si="5"/>
        <v>0</v>
      </c>
      <c r="M78" s="16"/>
      <c r="N78" s="16"/>
    </row>
    <row r="79" spans="1:14" ht="55.2" customHeight="1" x14ac:dyDescent="0.3">
      <c r="A79" s="76"/>
      <c r="B79" s="178" t="s">
        <v>14</v>
      </c>
      <c r="C79" s="77"/>
      <c r="D79" s="75" t="str">
        <f t="shared" si="4"/>
        <v/>
      </c>
      <c r="E79" s="110"/>
      <c r="F79" s="137"/>
      <c r="G79" s="138"/>
      <c r="H79" s="216"/>
      <c r="I79" s="217"/>
      <c r="J79" s="218"/>
      <c r="K79" s="215">
        <f t="shared" si="5"/>
        <v>0</v>
      </c>
      <c r="M79" s="16"/>
      <c r="N79" s="16"/>
    </row>
    <row r="80" spans="1:14" ht="55.2" customHeight="1" x14ac:dyDescent="0.3">
      <c r="A80" s="76"/>
      <c r="B80" s="178" t="s">
        <v>14</v>
      </c>
      <c r="C80" s="77"/>
      <c r="D80" s="75" t="str">
        <f t="shared" ref="D80:D97" si="6">IF(C80="","",VLOOKUP(C80,$R$109:$S$113,2))</f>
        <v/>
      </c>
      <c r="E80" s="110"/>
      <c r="F80" s="137"/>
      <c r="G80" s="138"/>
      <c r="H80" s="216"/>
      <c r="I80" s="217"/>
      <c r="J80" s="218"/>
      <c r="K80" s="215">
        <f t="shared" ref="K80:K97" si="7">IF(C80="",0,IF(OR(C80=$M$1,C80=$M$2),H80*I80*J80,H80*I80))</f>
        <v>0</v>
      </c>
      <c r="M80" s="16"/>
      <c r="N80" s="16"/>
    </row>
    <row r="81" spans="1:14" ht="55.2" customHeight="1" x14ac:dyDescent="0.3">
      <c r="A81" s="76"/>
      <c r="B81" s="178" t="s">
        <v>14</v>
      </c>
      <c r="C81" s="77"/>
      <c r="D81" s="75" t="str">
        <f t="shared" si="6"/>
        <v/>
      </c>
      <c r="E81" s="110"/>
      <c r="F81" s="137"/>
      <c r="G81" s="138"/>
      <c r="H81" s="216"/>
      <c r="I81" s="217"/>
      <c r="J81" s="218"/>
      <c r="K81" s="215">
        <f t="shared" si="7"/>
        <v>0</v>
      </c>
      <c r="M81" s="16"/>
      <c r="N81" s="16"/>
    </row>
    <row r="82" spans="1:14" ht="55.2" customHeight="1" x14ac:dyDescent="0.3">
      <c r="A82" s="76"/>
      <c r="B82" s="178" t="s">
        <v>14</v>
      </c>
      <c r="C82" s="77"/>
      <c r="D82" s="75" t="str">
        <f t="shared" si="6"/>
        <v/>
      </c>
      <c r="E82" s="110"/>
      <c r="F82" s="137"/>
      <c r="G82" s="138"/>
      <c r="H82" s="216"/>
      <c r="I82" s="217"/>
      <c r="J82" s="218"/>
      <c r="K82" s="215">
        <f t="shared" si="7"/>
        <v>0</v>
      </c>
      <c r="M82" s="16"/>
      <c r="N82" s="16"/>
    </row>
    <row r="83" spans="1:14" ht="55.2" customHeight="1" x14ac:dyDescent="0.3">
      <c r="A83" s="76"/>
      <c r="B83" s="178" t="s">
        <v>14</v>
      </c>
      <c r="C83" s="77"/>
      <c r="D83" s="75" t="str">
        <f t="shared" si="6"/>
        <v/>
      </c>
      <c r="E83" s="110"/>
      <c r="F83" s="137"/>
      <c r="G83" s="138"/>
      <c r="H83" s="216"/>
      <c r="I83" s="217"/>
      <c r="J83" s="218"/>
      <c r="K83" s="215">
        <f t="shared" si="7"/>
        <v>0</v>
      </c>
      <c r="M83" s="16"/>
      <c r="N83" s="16"/>
    </row>
    <row r="84" spans="1:14" ht="55.2" customHeight="1" x14ac:dyDescent="0.3">
      <c r="A84" s="76"/>
      <c r="B84" s="178" t="s">
        <v>14</v>
      </c>
      <c r="C84" s="77"/>
      <c r="D84" s="75" t="str">
        <f t="shared" si="6"/>
        <v/>
      </c>
      <c r="E84" s="110"/>
      <c r="F84" s="137"/>
      <c r="G84" s="138"/>
      <c r="H84" s="216"/>
      <c r="I84" s="217"/>
      <c r="J84" s="218"/>
      <c r="K84" s="215">
        <f t="shared" si="7"/>
        <v>0</v>
      </c>
      <c r="M84" s="16"/>
      <c r="N84" s="16"/>
    </row>
    <row r="85" spans="1:14" ht="55.2" customHeight="1" x14ac:dyDescent="0.3">
      <c r="A85" s="76"/>
      <c r="B85" s="178" t="s">
        <v>14</v>
      </c>
      <c r="C85" s="77"/>
      <c r="D85" s="75" t="str">
        <f t="shared" si="6"/>
        <v/>
      </c>
      <c r="E85" s="110"/>
      <c r="F85" s="137"/>
      <c r="G85" s="138"/>
      <c r="H85" s="216"/>
      <c r="I85" s="217"/>
      <c r="J85" s="218"/>
      <c r="K85" s="215">
        <f t="shared" si="7"/>
        <v>0</v>
      </c>
      <c r="M85" s="16"/>
      <c r="N85" s="16"/>
    </row>
    <row r="86" spans="1:14" ht="55.2" customHeight="1" x14ac:dyDescent="0.3">
      <c r="A86" s="76"/>
      <c r="B86" s="178" t="s">
        <v>14</v>
      </c>
      <c r="C86" s="77"/>
      <c r="D86" s="75" t="str">
        <f t="shared" si="6"/>
        <v/>
      </c>
      <c r="E86" s="110"/>
      <c r="F86" s="137"/>
      <c r="G86" s="138"/>
      <c r="H86" s="216"/>
      <c r="I86" s="217"/>
      <c r="J86" s="218"/>
      <c r="K86" s="215">
        <f t="shared" si="7"/>
        <v>0</v>
      </c>
      <c r="M86" s="16"/>
      <c r="N86" s="16"/>
    </row>
    <row r="87" spans="1:14" ht="55.2" customHeight="1" x14ac:dyDescent="0.3">
      <c r="A87" s="76"/>
      <c r="B87" s="178" t="s">
        <v>14</v>
      </c>
      <c r="C87" s="77"/>
      <c r="D87" s="75" t="str">
        <f t="shared" si="6"/>
        <v/>
      </c>
      <c r="E87" s="110"/>
      <c r="F87" s="137"/>
      <c r="G87" s="138"/>
      <c r="H87" s="216"/>
      <c r="I87" s="217"/>
      <c r="J87" s="218"/>
      <c r="K87" s="215">
        <f t="shared" si="7"/>
        <v>0</v>
      </c>
      <c r="M87" s="16"/>
      <c r="N87" s="16"/>
    </row>
    <row r="88" spans="1:14" ht="55.2" customHeight="1" x14ac:dyDescent="0.3">
      <c r="A88" s="76"/>
      <c r="B88" s="178" t="s">
        <v>14</v>
      </c>
      <c r="C88" s="77"/>
      <c r="D88" s="75" t="str">
        <f t="shared" si="6"/>
        <v/>
      </c>
      <c r="E88" s="110"/>
      <c r="F88" s="137"/>
      <c r="G88" s="138"/>
      <c r="H88" s="216"/>
      <c r="I88" s="217"/>
      <c r="J88" s="218"/>
      <c r="K88" s="215">
        <f t="shared" si="7"/>
        <v>0</v>
      </c>
      <c r="M88" s="16"/>
      <c r="N88" s="16"/>
    </row>
    <row r="89" spans="1:14" ht="55.2" customHeight="1" x14ac:dyDescent="0.3">
      <c r="A89" s="76"/>
      <c r="B89" s="178" t="s">
        <v>14</v>
      </c>
      <c r="C89" s="77"/>
      <c r="D89" s="75" t="str">
        <f t="shared" si="6"/>
        <v/>
      </c>
      <c r="E89" s="110"/>
      <c r="F89" s="137"/>
      <c r="G89" s="138"/>
      <c r="H89" s="216"/>
      <c r="I89" s="217"/>
      <c r="J89" s="218"/>
      <c r="K89" s="215">
        <f t="shared" si="7"/>
        <v>0</v>
      </c>
      <c r="M89" s="16"/>
      <c r="N89" s="16"/>
    </row>
    <row r="90" spans="1:14" ht="55.2" customHeight="1" x14ac:dyDescent="0.3">
      <c r="A90" s="76"/>
      <c r="B90" s="178" t="s">
        <v>14</v>
      </c>
      <c r="C90" s="77"/>
      <c r="D90" s="75" t="str">
        <f t="shared" si="6"/>
        <v/>
      </c>
      <c r="E90" s="110"/>
      <c r="F90" s="137"/>
      <c r="G90" s="138"/>
      <c r="H90" s="216"/>
      <c r="I90" s="217"/>
      <c r="J90" s="218"/>
      <c r="K90" s="215">
        <f t="shared" si="7"/>
        <v>0</v>
      </c>
      <c r="M90" s="16"/>
      <c r="N90" s="16"/>
    </row>
    <row r="91" spans="1:14" ht="55.2" customHeight="1" x14ac:dyDescent="0.3">
      <c r="A91" s="76"/>
      <c r="B91" s="178" t="s">
        <v>14</v>
      </c>
      <c r="C91" s="77"/>
      <c r="D91" s="75" t="str">
        <f t="shared" si="6"/>
        <v/>
      </c>
      <c r="E91" s="110"/>
      <c r="F91" s="137"/>
      <c r="G91" s="138"/>
      <c r="H91" s="216"/>
      <c r="I91" s="217"/>
      <c r="J91" s="218"/>
      <c r="K91" s="215">
        <f t="shared" si="7"/>
        <v>0</v>
      </c>
      <c r="M91" s="16"/>
      <c r="N91" s="16"/>
    </row>
    <row r="92" spans="1:14" ht="55.2" customHeight="1" x14ac:dyDescent="0.3">
      <c r="A92" s="76"/>
      <c r="B92" s="178" t="s">
        <v>14</v>
      </c>
      <c r="C92" s="77"/>
      <c r="D92" s="75" t="str">
        <f t="shared" si="6"/>
        <v/>
      </c>
      <c r="E92" s="110"/>
      <c r="F92" s="137"/>
      <c r="G92" s="138"/>
      <c r="H92" s="216"/>
      <c r="I92" s="217"/>
      <c r="J92" s="218"/>
      <c r="K92" s="215">
        <f t="shared" si="7"/>
        <v>0</v>
      </c>
      <c r="M92" s="16"/>
      <c r="N92" s="16"/>
    </row>
    <row r="93" spans="1:14" ht="55.2" customHeight="1" x14ac:dyDescent="0.3">
      <c r="A93" s="76"/>
      <c r="B93" s="178" t="s">
        <v>14</v>
      </c>
      <c r="C93" s="77"/>
      <c r="D93" s="75" t="str">
        <f t="shared" si="6"/>
        <v/>
      </c>
      <c r="E93" s="110"/>
      <c r="F93" s="137"/>
      <c r="G93" s="138"/>
      <c r="H93" s="216"/>
      <c r="I93" s="217"/>
      <c r="J93" s="218"/>
      <c r="K93" s="215">
        <f t="shared" si="7"/>
        <v>0</v>
      </c>
      <c r="M93" s="16"/>
      <c r="N93" s="16"/>
    </row>
    <row r="94" spans="1:14" ht="55.2" customHeight="1" x14ac:dyDescent="0.3">
      <c r="A94" s="76"/>
      <c r="B94" s="178" t="s">
        <v>14</v>
      </c>
      <c r="C94" s="77"/>
      <c r="D94" s="75" t="str">
        <f t="shared" si="6"/>
        <v/>
      </c>
      <c r="E94" s="110"/>
      <c r="F94" s="137"/>
      <c r="G94" s="138"/>
      <c r="H94" s="216"/>
      <c r="I94" s="217"/>
      <c r="J94" s="218"/>
      <c r="K94" s="215">
        <f t="shared" si="7"/>
        <v>0</v>
      </c>
      <c r="M94" s="16"/>
      <c r="N94" s="16"/>
    </row>
    <row r="95" spans="1:14" ht="55.2" customHeight="1" x14ac:dyDescent="0.3">
      <c r="A95" s="76"/>
      <c r="B95" s="178" t="s">
        <v>14</v>
      </c>
      <c r="C95" s="77"/>
      <c r="D95" s="75" t="str">
        <f t="shared" si="6"/>
        <v/>
      </c>
      <c r="E95" s="110"/>
      <c r="F95" s="137"/>
      <c r="G95" s="138"/>
      <c r="H95" s="216"/>
      <c r="I95" s="217"/>
      <c r="J95" s="218"/>
      <c r="K95" s="215">
        <f t="shared" si="7"/>
        <v>0</v>
      </c>
      <c r="M95" s="16"/>
      <c r="N95" s="16"/>
    </row>
    <row r="96" spans="1:14" ht="55.2" customHeight="1" x14ac:dyDescent="0.3">
      <c r="A96" s="76"/>
      <c r="B96" s="178" t="s">
        <v>14</v>
      </c>
      <c r="C96" s="77"/>
      <c r="D96" s="75" t="str">
        <f t="shared" si="6"/>
        <v/>
      </c>
      <c r="E96" s="110"/>
      <c r="F96" s="137"/>
      <c r="G96" s="138"/>
      <c r="H96" s="216"/>
      <c r="I96" s="217"/>
      <c r="J96" s="218"/>
      <c r="K96" s="215">
        <f t="shared" si="7"/>
        <v>0</v>
      </c>
      <c r="M96" s="16"/>
      <c r="N96" s="16">
        <f>H96*J96</f>
        <v>0</v>
      </c>
    </row>
    <row r="97" spans="1:29" ht="55.2" customHeight="1" x14ac:dyDescent="0.3">
      <c r="A97" s="76"/>
      <c r="B97" s="178" t="s">
        <v>14</v>
      </c>
      <c r="C97" s="77"/>
      <c r="D97" s="75" t="str">
        <f t="shared" si="6"/>
        <v/>
      </c>
      <c r="E97" s="110"/>
      <c r="F97" s="137"/>
      <c r="G97" s="138"/>
      <c r="H97" s="216"/>
      <c r="I97" s="217"/>
      <c r="J97" s="218"/>
      <c r="K97" s="215">
        <f t="shared" si="7"/>
        <v>0</v>
      </c>
      <c r="M97" s="16"/>
      <c r="N97" s="16">
        <f>H97*J97</f>
        <v>0</v>
      </c>
    </row>
    <row r="98" spans="1:29" ht="27" x14ac:dyDescent="0.3">
      <c r="Q98" s="50"/>
      <c r="R98" s="51"/>
      <c r="S98" s="51"/>
      <c r="T98" s="52"/>
      <c r="U98" s="275" t="s">
        <v>16</v>
      </c>
      <c r="V98" s="276"/>
      <c r="W98" s="135" t="s">
        <v>13</v>
      </c>
      <c r="X98" s="59" t="s">
        <v>17</v>
      </c>
      <c r="Y98" s="59"/>
      <c r="Z98" s="59" t="s">
        <v>18</v>
      </c>
      <c r="AA98" s="58"/>
      <c r="AB98" s="58"/>
    </row>
    <row r="99" spans="1:29" ht="39.75" customHeight="1" x14ac:dyDescent="0.3">
      <c r="Q99" s="16"/>
      <c r="R99" s="34"/>
      <c r="S99" s="34"/>
      <c r="T99" s="35"/>
      <c r="U99" s="65" t="str">
        <f>S109</f>
        <v>Κόστος προσωπικού</v>
      </c>
      <c r="V99" s="65" t="str">
        <f>S110</f>
        <v>Επαγγελματίες</v>
      </c>
      <c r="W99" s="65" t="s">
        <v>13</v>
      </c>
      <c r="X99" s="65" t="s">
        <v>12</v>
      </c>
      <c r="Y99" s="130" t="s">
        <v>53</v>
      </c>
      <c r="Z99" s="59" t="s">
        <v>18</v>
      </c>
      <c r="AA99" s="59" t="s">
        <v>34</v>
      </c>
      <c r="AB99" s="59" t="s">
        <v>35</v>
      </c>
      <c r="AC99" s="66"/>
    </row>
    <row r="100" spans="1:29" ht="14.25" customHeight="1" x14ac:dyDescent="0.3">
      <c r="Q100" s="34"/>
      <c r="R100" s="67"/>
      <c r="S100" s="16"/>
      <c r="T100" s="35"/>
      <c r="U100" s="65" t="str">
        <f>M1</f>
        <v>A1</v>
      </c>
      <c r="V100" s="65" t="str">
        <f>M2</f>
        <v>A2</v>
      </c>
      <c r="W100" s="65" t="str">
        <f>M3</f>
        <v>B1</v>
      </c>
      <c r="X100" s="65" t="str">
        <f>M4</f>
        <v>B2</v>
      </c>
      <c r="Y100" s="65" t="s">
        <v>6</v>
      </c>
      <c r="Z100" s="65" t="s">
        <v>15</v>
      </c>
      <c r="AA100" s="65"/>
      <c r="AB100" s="65"/>
      <c r="AC100" s="66"/>
    </row>
    <row r="101" spans="1:29" ht="14.25" customHeight="1" x14ac:dyDescent="0.3">
      <c r="Q101" s="34">
        <f>SUMIFS($K$16:$K$97, $C$16:$C$97, "A1")</f>
        <v>0</v>
      </c>
      <c r="R101" s="69" t="s">
        <v>0</v>
      </c>
      <c r="S101" s="70"/>
      <c r="T101" s="71">
        <f t="shared" ref="T101:T114" si="8">N1</f>
        <v>0</v>
      </c>
      <c r="U101" s="72">
        <f>ROUND(SUMIFS($K$16:$K$97, $C$16:$C$97,U$100,$A$16:$A$97,$T101),2)</f>
        <v>0</v>
      </c>
      <c r="V101" s="72">
        <f t="shared" ref="U101:Y114" si="9">ROUND(SUMIFS($K$16:$K$97, $C$16:$C$97,V$100,$A$16:$A$97,$T101),2)</f>
        <v>0</v>
      </c>
      <c r="W101" s="72">
        <f t="shared" si="9"/>
        <v>0</v>
      </c>
      <c r="X101" s="72">
        <f t="shared" si="9"/>
        <v>0</v>
      </c>
      <c r="Y101" s="72">
        <f t="shared" si="9"/>
        <v>0</v>
      </c>
      <c r="Z101" s="72">
        <f>ROUND(SUM(U101:Y101)*0.07,2)</f>
        <v>0</v>
      </c>
      <c r="AA101" s="72">
        <f t="shared" ref="AA101:AA114" si="10">SUMIFS($N$16:$N$97, $C$16:$C$97,$R$101,$A$16:$A$97,$T101)</f>
        <v>0</v>
      </c>
      <c r="AB101" s="72">
        <f t="shared" ref="AB101:AB114" si="11">SUMIFS($N$16:$N$97, $C$16:$C$97,$R$102,$A$16:$A$97,$T101)</f>
        <v>0</v>
      </c>
      <c r="AC101" s="71">
        <f t="shared" ref="AC101:AC110" si="12">T101</f>
        <v>0</v>
      </c>
    </row>
    <row r="102" spans="1:29" ht="14.25" customHeight="1" x14ac:dyDescent="0.3">
      <c r="Q102" s="34">
        <f>SUMIFS($K$16:$K$97, $C$16:$C$97, "A2")</f>
        <v>0</v>
      </c>
      <c r="R102" s="69" t="s">
        <v>1</v>
      </c>
      <c r="S102" s="70"/>
      <c r="T102" s="71">
        <f t="shared" si="8"/>
        <v>0</v>
      </c>
      <c r="U102" s="72">
        <f t="shared" si="9"/>
        <v>0</v>
      </c>
      <c r="V102" s="72">
        <f t="shared" si="9"/>
        <v>0</v>
      </c>
      <c r="W102" s="72">
        <f t="shared" si="9"/>
        <v>0</v>
      </c>
      <c r="X102" s="72">
        <f t="shared" si="9"/>
        <v>0</v>
      </c>
      <c r="Y102" s="72">
        <f t="shared" si="9"/>
        <v>0</v>
      </c>
      <c r="Z102" s="72">
        <f t="shared" ref="Z102:Z110" si="13">ROUND(SUM(U102:Y102)*0.07,2)</f>
        <v>0</v>
      </c>
      <c r="AA102" s="72">
        <f t="shared" si="10"/>
        <v>0</v>
      </c>
      <c r="AB102" s="72">
        <f t="shared" si="11"/>
        <v>0</v>
      </c>
      <c r="AC102" s="71">
        <f t="shared" si="12"/>
        <v>0</v>
      </c>
    </row>
    <row r="103" spans="1:29" ht="14.25" customHeight="1" x14ac:dyDescent="0.3">
      <c r="Q103" s="34">
        <f>SUMIFS($K$16:$K$97, $C$16:$C$97, "B1")</f>
        <v>0</v>
      </c>
      <c r="R103" s="69" t="s">
        <v>2</v>
      </c>
      <c r="S103" s="70"/>
      <c r="T103" s="71">
        <f t="shared" si="8"/>
        <v>0</v>
      </c>
      <c r="U103" s="72">
        <f t="shared" si="9"/>
        <v>0</v>
      </c>
      <c r="V103" s="72">
        <f t="shared" si="9"/>
        <v>0</v>
      </c>
      <c r="W103" s="72">
        <f t="shared" si="9"/>
        <v>0</v>
      </c>
      <c r="X103" s="72">
        <f t="shared" si="9"/>
        <v>0</v>
      </c>
      <c r="Y103" s="72">
        <f t="shared" si="9"/>
        <v>0</v>
      </c>
      <c r="Z103" s="72">
        <f t="shared" si="13"/>
        <v>0</v>
      </c>
      <c r="AA103" s="72">
        <f t="shared" si="10"/>
        <v>0</v>
      </c>
      <c r="AB103" s="72">
        <f t="shared" si="11"/>
        <v>0</v>
      </c>
      <c r="AC103" s="71">
        <f t="shared" si="12"/>
        <v>0</v>
      </c>
    </row>
    <row r="104" spans="1:29" ht="14.25" customHeight="1" x14ac:dyDescent="0.3">
      <c r="Q104" s="34">
        <f>SUMIFS($K$16:$K$97, $C$16:$C$97, "B2")</f>
        <v>0</v>
      </c>
      <c r="R104" s="69" t="s">
        <v>4</v>
      </c>
      <c r="S104" s="70"/>
      <c r="T104" s="71">
        <f t="shared" si="8"/>
        <v>0</v>
      </c>
      <c r="U104" s="72">
        <f t="shared" si="9"/>
        <v>0</v>
      </c>
      <c r="V104" s="72">
        <f t="shared" si="9"/>
        <v>0</v>
      </c>
      <c r="W104" s="72">
        <f t="shared" si="9"/>
        <v>0</v>
      </c>
      <c r="X104" s="72">
        <f t="shared" si="9"/>
        <v>0</v>
      </c>
      <c r="Y104" s="72">
        <f t="shared" si="9"/>
        <v>0</v>
      </c>
      <c r="Z104" s="72">
        <f t="shared" si="13"/>
        <v>0</v>
      </c>
      <c r="AA104" s="72">
        <f t="shared" si="10"/>
        <v>0</v>
      </c>
      <c r="AB104" s="72">
        <f t="shared" si="11"/>
        <v>0</v>
      </c>
      <c r="AC104" s="71">
        <f t="shared" si="12"/>
        <v>0</v>
      </c>
    </row>
    <row r="105" spans="1:29" ht="14.25" customHeight="1" x14ac:dyDescent="0.3">
      <c r="Q105" s="34">
        <f>SUMIFS($K$16:$K$97, $C$16:$C$97, "C")</f>
        <v>0</v>
      </c>
      <c r="R105" s="69" t="s">
        <v>6</v>
      </c>
      <c r="S105" s="70"/>
      <c r="T105" s="71">
        <f t="shared" si="8"/>
        <v>0</v>
      </c>
      <c r="U105" s="72">
        <f t="shared" si="9"/>
        <v>0</v>
      </c>
      <c r="V105" s="72">
        <f t="shared" si="9"/>
        <v>0</v>
      </c>
      <c r="W105" s="72">
        <f t="shared" si="9"/>
        <v>0</v>
      </c>
      <c r="X105" s="72">
        <f t="shared" si="9"/>
        <v>0</v>
      </c>
      <c r="Y105" s="72">
        <f t="shared" si="9"/>
        <v>0</v>
      </c>
      <c r="Z105" s="72">
        <f t="shared" si="13"/>
        <v>0</v>
      </c>
      <c r="AA105" s="72">
        <f t="shared" si="10"/>
        <v>0</v>
      </c>
      <c r="AB105" s="72">
        <f t="shared" si="11"/>
        <v>0</v>
      </c>
      <c r="AC105" s="71">
        <f t="shared" si="12"/>
        <v>0</v>
      </c>
    </row>
    <row r="106" spans="1:29" ht="14.25" customHeight="1" x14ac:dyDescent="0.3">
      <c r="Q106" s="34">
        <f>SUM(Q101:Q105)*0.07</f>
        <v>0</v>
      </c>
      <c r="R106" s="69" t="s">
        <v>15</v>
      </c>
      <c r="S106" s="70"/>
      <c r="T106" s="71">
        <f t="shared" si="8"/>
        <v>0</v>
      </c>
      <c r="U106" s="72">
        <f t="shared" si="9"/>
        <v>0</v>
      </c>
      <c r="V106" s="72">
        <f t="shared" si="9"/>
        <v>0</v>
      </c>
      <c r="W106" s="72">
        <f t="shared" si="9"/>
        <v>0</v>
      </c>
      <c r="X106" s="72">
        <f t="shared" si="9"/>
        <v>0</v>
      </c>
      <c r="Y106" s="72">
        <f t="shared" si="9"/>
        <v>0</v>
      </c>
      <c r="Z106" s="72">
        <f t="shared" si="13"/>
        <v>0</v>
      </c>
      <c r="AA106" s="72">
        <f t="shared" si="10"/>
        <v>0</v>
      </c>
      <c r="AB106" s="72">
        <f t="shared" si="11"/>
        <v>0</v>
      </c>
      <c r="AC106" s="71">
        <f t="shared" si="12"/>
        <v>0</v>
      </c>
    </row>
    <row r="107" spans="1:29" ht="14.25" customHeight="1" x14ac:dyDescent="0.3">
      <c r="Q107" s="34"/>
      <c r="R107" s="34"/>
      <c r="S107" s="70"/>
      <c r="T107" s="71">
        <f t="shared" si="8"/>
        <v>0</v>
      </c>
      <c r="U107" s="72">
        <f t="shared" si="9"/>
        <v>0</v>
      </c>
      <c r="V107" s="72">
        <f t="shared" si="9"/>
        <v>0</v>
      </c>
      <c r="W107" s="72">
        <f t="shared" si="9"/>
        <v>0</v>
      </c>
      <c r="X107" s="72">
        <f t="shared" si="9"/>
        <v>0</v>
      </c>
      <c r="Y107" s="72">
        <f t="shared" si="9"/>
        <v>0</v>
      </c>
      <c r="Z107" s="72">
        <f t="shared" si="13"/>
        <v>0</v>
      </c>
      <c r="AA107" s="72">
        <f t="shared" si="10"/>
        <v>0</v>
      </c>
      <c r="AB107" s="72">
        <f t="shared" si="11"/>
        <v>0</v>
      </c>
      <c r="AC107" s="71">
        <f t="shared" si="12"/>
        <v>0</v>
      </c>
    </row>
    <row r="108" spans="1:29" ht="14.25" customHeight="1" x14ac:dyDescent="0.3">
      <c r="Q108" s="16"/>
      <c r="R108" s="34"/>
      <c r="S108" s="34"/>
      <c r="T108" s="71">
        <f t="shared" si="8"/>
        <v>0</v>
      </c>
      <c r="U108" s="72">
        <f t="shared" si="9"/>
        <v>0</v>
      </c>
      <c r="V108" s="72">
        <f t="shared" si="9"/>
        <v>0</v>
      </c>
      <c r="W108" s="72">
        <f t="shared" si="9"/>
        <v>0</v>
      </c>
      <c r="X108" s="72">
        <f t="shared" si="9"/>
        <v>0</v>
      </c>
      <c r="Y108" s="72">
        <f t="shared" si="9"/>
        <v>0</v>
      </c>
      <c r="Z108" s="72">
        <f t="shared" si="13"/>
        <v>0</v>
      </c>
      <c r="AA108" s="72">
        <f t="shared" si="10"/>
        <v>0</v>
      </c>
      <c r="AB108" s="72">
        <f t="shared" si="11"/>
        <v>0</v>
      </c>
      <c r="AC108" s="71">
        <f t="shared" si="12"/>
        <v>0</v>
      </c>
    </row>
    <row r="109" spans="1:29" ht="14.25" customHeight="1" x14ac:dyDescent="0.3">
      <c r="Q109" s="16"/>
      <c r="R109" s="69" t="s">
        <v>0</v>
      </c>
      <c r="S109" s="34" t="s">
        <v>10</v>
      </c>
      <c r="T109" s="71">
        <f t="shared" si="8"/>
        <v>0</v>
      </c>
      <c r="U109" s="72">
        <f t="shared" si="9"/>
        <v>0</v>
      </c>
      <c r="V109" s="72">
        <f t="shared" si="9"/>
        <v>0</v>
      </c>
      <c r="W109" s="72">
        <f t="shared" si="9"/>
        <v>0</v>
      </c>
      <c r="X109" s="72">
        <f t="shared" si="9"/>
        <v>0</v>
      </c>
      <c r="Y109" s="72">
        <f t="shared" si="9"/>
        <v>0</v>
      </c>
      <c r="Z109" s="72">
        <f t="shared" si="13"/>
        <v>0</v>
      </c>
      <c r="AA109" s="72">
        <f t="shared" si="10"/>
        <v>0</v>
      </c>
      <c r="AB109" s="72">
        <f t="shared" si="11"/>
        <v>0</v>
      </c>
      <c r="AC109" s="71">
        <f t="shared" si="12"/>
        <v>0</v>
      </c>
    </row>
    <row r="110" spans="1:29" ht="14.25" customHeight="1" x14ac:dyDescent="0.3">
      <c r="Q110" s="34"/>
      <c r="R110" s="69" t="s">
        <v>1</v>
      </c>
      <c r="S110" s="74" t="s">
        <v>11</v>
      </c>
      <c r="T110" s="71">
        <f t="shared" si="8"/>
        <v>0</v>
      </c>
      <c r="U110" s="72">
        <f t="shared" si="9"/>
        <v>0</v>
      </c>
      <c r="V110" s="72">
        <f t="shared" si="9"/>
        <v>0</v>
      </c>
      <c r="W110" s="72">
        <f t="shared" si="9"/>
        <v>0</v>
      </c>
      <c r="X110" s="72">
        <f t="shared" si="9"/>
        <v>0</v>
      </c>
      <c r="Y110" s="72">
        <f t="shared" si="9"/>
        <v>0</v>
      </c>
      <c r="Z110" s="72">
        <f t="shared" si="13"/>
        <v>0</v>
      </c>
      <c r="AA110" s="72">
        <f t="shared" si="10"/>
        <v>0</v>
      </c>
      <c r="AB110" s="72">
        <f t="shared" si="11"/>
        <v>0</v>
      </c>
      <c r="AC110" s="71">
        <f t="shared" si="12"/>
        <v>0</v>
      </c>
    </row>
    <row r="111" spans="1:29" ht="14.25" customHeight="1" x14ac:dyDescent="0.3">
      <c r="Q111" s="34"/>
      <c r="R111" s="69" t="s">
        <v>2</v>
      </c>
      <c r="S111" s="74" t="s">
        <v>13</v>
      </c>
      <c r="T111" s="71">
        <f t="shared" si="8"/>
        <v>0</v>
      </c>
      <c r="U111" s="72">
        <f t="shared" si="9"/>
        <v>0</v>
      </c>
      <c r="V111" s="72">
        <f t="shared" si="9"/>
        <v>0</v>
      </c>
      <c r="W111" s="72">
        <f t="shared" si="9"/>
        <v>0</v>
      </c>
      <c r="X111" s="72">
        <f t="shared" si="9"/>
        <v>0</v>
      </c>
      <c r="Y111" s="72">
        <f t="shared" si="9"/>
        <v>0</v>
      </c>
      <c r="Z111" s="72">
        <f t="shared" ref="Z111:Z114" si="14">ROUND(SUM(U111:Y111)*0.07,2)</f>
        <v>0</v>
      </c>
      <c r="AA111" s="72">
        <f t="shared" si="10"/>
        <v>0</v>
      </c>
      <c r="AB111" s="72">
        <f t="shared" si="11"/>
        <v>0</v>
      </c>
      <c r="AC111" s="71">
        <f t="shared" ref="AC111:AC114" si="15">T111</f>
        <v>0</v>
      </c>
    </row>
    <row r="112" spans="1:29" ht="14.25" customHeight="1" x14ac:dyDescent="0.3">
      <c r="Q112" s="34"/>
      <c r="R112" s="69" t="s">
        <v>4</v>
      </c>
      <c r="S112" s="74" t="s">
        <v>12</v>
      </c>
      <c r="T112" s="71">
        <f t="shared" si="8"/>
        <v>0</v>
      </c>
      <c r="U112" s="72">
        <f t="shared" si="9"/>
        <v>0</v>
      </c>
      <c r="V112" s="72">
        <f t="shared" si="9"/>
        <v>0</v>
      </c>
      <c r="W112" s="72">
        <f t="shared" si="9"/>
        <v>0</v>
      </c>
      <c r="X112" s="72">
        <f t="shared" si="9"/>
        <v>0</v>
      </c>
      <c r="Y112" s="72">
        <f t="shared" si="9"/>
        <v>0</v>
      </c>
      <c r="Z112" s="72">
        <f t="shared" si="14"/>
        <v>0</v>
      </c>
      <c r="AA112" s="72">
        <f t="shared" si="10"/>
        <v>0</v>
      </c>
      <c r="AB112" s="72">
        <f t="shared" si="11"/>
        <v>0</v>
      </c>
      <c r="AC112" s="71">
        <f t="shared" si="15"/>
        <v>0</v>
      </c>
    </row>
    <row r="113" spans="17:29" ht="14.25" customHeight="1" x14ac:dyDescent="0.3">
      <c r="Q113" s="34"/>
      <c r="R113" s="34" t="s">
        <v>6</v>
      </c>
      <c r="S113" s="128" t="s">
        <v>52</v>
      </c>
      <c r="T113" s="71">
        <f t="shared" si="8"/>
        <v>0</v>
      </c>
      <c r="U113" s="72">
        <f t="shared" si="9"/>
        <v>0</v>
      </c>
      <c r="V113" s="72">
        <f t="shared" si="9"/>
        <v>0</v>
      </c>
      <c r="W113" s="72">
        <f t="shared" si="9"/>
        <v>0</v>
      </c>
      <c r="X113" s="72">
        <f t="shared" si="9"/>
        <v>0</v>
      </c>
      <c r="Y113" s="72">
        <f t="shared" si="9"/>
        <v>0</v>
      </c>
      <c r="Z113" s="72">
        <f t="shared" si="14"/>
        <v>0</v>
      </c>
      <c r="AA113" s="72">
        <f t="shared" si="10"/>
        <v>0</v>
      </c>
      <c r="AB113" s="72">
        <f t="shared" si="11"/>
        <v>0</v>
      </c>
      <c r="AC113" s="71">
        <f t="shared" si="15"/>
        <v>0</v>
      </c>
    </row>
    <row r="114" spans="17:29" ht="14.25" customHeight="1" x14ac:dyDescent="0.3">
      <c r="Q114" s="34"/>
      <c r="R114" s="69" t="s">
        <v>15</v>
      </c>
      <c r="S114" s="16" t="s">
        <v>18</v>
      </c>
      <c r="T114" s="71">
        <f t="shared" si="8"/>
        <v>0</v>
      </c>
      <c r="U114" s="72">
        <f t="shared" si="9"/>
        <v>0</v>
      </c>
      <c r="V114" s="72">
        <f t="shared" si="9"/>
        <v>0</v>
      </c>
      <c r="W114" s="72">
        <f t="shared" si="9"/>
        <v>0</v>
      </c>
      <c r="X114" s="72">
        <f t="shared" si="9"/>
        <v>0</v>
      </c>
      <c r="Y114" s="72">
        <f t="shared" si="9"/>
        <v>0</v>
      </c>
      <c r="Z114" s="72">
        <f t="shared" si="14"/>
        <v>0</v>
      </c>
      <c r="AA114" s="72">
        <f t="shared" si="10"/>
        <v>0</v>
      </c>
      <c r="AB114" s="72">
        <f t="shared" si="11"/>
        <v>0</v>
      </c>
      <c r="AC114" s="71">
        <f t="shared" si="15"/>
        <v>0</v>
      </c>
    </row>
    <row r="115" spans="17:29" ht="14.25" customHeight="1" x14ac:dyDescent="0.3">
      <c r="Q115" s="34"/>
      <c r="R115" s="34"/>
      <c r="S115" s="16"/>
      <c r="T115" s="71"/>
      <c r="U115" s="19"/>
      <c r="V115" s="19"/>
      <c r="W115" s="19"/>
      <c r="X115" s="19"/>
      <c r="Y115" s="19"/>
      <c r="Z115" s="19"/>
      <c r="AA115" s="19"/>
      <c r="AB115" s="19"/>
      <c r="AC115" s="71"/>
    </row>
    <row r="116" spans="17:29" ht="14.25" customHeight="1" x14ac:dyDescent="0.3">
      <c r="Q116" s="34"/>
      <c r="R116" s="34"/>
      <c r="S116" s="74" t="str">
        <f>O3</f>
        <v>- Ημέρες διαμονής (ταξίδια)</v>
      </c>
      <c r="T116" s="35"/>
      <c r="U116" s="19"/>
      <c r="V116" s="19"/>
      <c r="W116" s="19"/>
      <c r="X116" s="19"/>
      <c r="Y116" s="19"/>
      <c r="Z116" s="19"/>
      <c r="AA116" s="19"/>
      <c r="AB116" s="19"/>
      <c r="AC116" s="66"/>
    </row>
    <row r="117" spans="17:29" ht="14.25" customHeight="1" x14ac:dyDescent="0.3">
      <c r="Q117" s="34"/>
      <c r="R117" s="34"/>
      <c r="S117" s="74" t="str">
        <f t="shared" ref="S117:S119" si="16">O4</f>
        <v>- Ημέρες διατροφής (ταξίδια)</v>
      </c>
      <c r="T117" s="35"/>
      <c r="U117" s="19"/>
      <c r="V117" s="19"/>
      <c r="W117" s="19"/>
      <c r="X117" s="19"/>
      <c r="Y117" s="19"/>
      <c r="Z117" s="66"/>
    </row>
    <row r="118" spans="17:29" ht="15.75" customHeight="1" x14ac:dyDescent="0.3">
      <c r="Q118" s="16"/>
      <c r="R118" s="34"/>
      <c r="S118" s="74" t="str">
        <f t="shared" si="16"/>
        <v>- Τεμάχια</v>
      </c>
      <c r="T118" s="35"/>
      <c r="U118" s="19"/>
      <c r="V118" s="19"/>
      <c r="W118" s="19"/>
      <c r="X118" s="19"/>
      <c r="Y118" s="19"/>
      <c r="Z118" s="16"/>
    </row>
    <row r="119" spans="17:29" ht="15.75" customHeight="1" x14ac:dyDescent="0.3">
      <c r="Q119" s="16"/>
      <c r="R119" s="34"/>
      <c r="S119" s="74" t="str">
        <f t="shared" si="16"/>
        <v>- Υπηρεσία</v>
      </c>
      <c r="T119" s="35"/>
      <c r="U119" s="19"/>
      <c r="V119" s="19"/>
      <c r="W119" s="19"/>
      <c r="X119" s="19"/>
      <c r="Y119" s="19"/>
      <c r="Z119" s="19"/>
      <c r="AA119" s="16"/>
    </row>
    <row r="120" spans="17:29" ht="15.75" customHeight="1" x14ac:dyDescent="0.3">
      <c r="Q120" s="16"/>
      <c r="R120" s="34"/>
      <c r="S120" s="34"/>
      <c r="T120" s="35"/>
      <c r="U120" s="19"/>
      <c r="V120" s="19"/>
      <c r="W120" s="19"/>
      <c r="X120" s="19"/>
      <c r="Y120" s="19"/>
      <c r="Z120" s="19"/>
      <c r="AA120" s="16"/>
      <c r="AB120" s="73"/>
    </row>
    <row r="121" spans="17:29" ht="15.75" customHeight="1" x14ac:dyDescent="0.3">
      <c r="Q121" s="16"/>
      <c r="R121" s="34"/>
      <c r="S121" s="34"/>
      <c r="T121" s="35"/>
      <c r="U121" s="19"/>
      <c r="V121" s="19"/>
      <c r="W121" s="19"/>
      <c r="X121" s="19"/>
      <c r="Y121" s="19"/>
      <c r="Z121" s="19"/>
      <c r="AA121" s="16"/>
      <c r="AB121" s="73">
        <f>SUM(U101:Z114)</f>
        <v>0</v>
      </c>
    </row>
  </sheetData>
  <sheetProtection algorithmName="SHA-512" hashValue="2q9SvQJv+joPCpjG7vmyi66vpsE7p2/sII/AwSVT0N4qC0zzWFv9UPELMw72dbsdh/RuyDs+aaaEPSFKJdGgyg==" saltValue="LvZyjwr4fuLCaeK9p1Jdyg==" spinCount="100000" sheet="1" selectLockedCells="1"/>
  <mergeCells count="19">
    <mergeCell ref="U98:V98"/>
    <mergeCell ref="E9:F9"/>
    <mergeCell ref="E11:F11"/>
    <mergeCell ref="G8:H8"/>
    <mergeCell ref="G11:H11"/>
    <mergeCell ref="G9:H9"/>
    <mergeCell ref="G10:H10"/>
    <mergeCell ref="I8:K8"/>
    <mergeCell ref="C13:D14"/>
    <mergeCell ref="F13:G14"/>
    <mergeCell ref="I13:J14"/>
    <mergeCell ref="A1:K1"/>
    <mergeCell ref="A2:L2"/>
    <mergeCell ref="H4:H5"/>
    <mergeCell ref="H6:H7"/>
    <mergeCell ref="A5:A11"/>
    <mergeCell ref="E6:E7"/>
    <mergeCell ref="E4:E5"/>
    <mergeCell ref="A13:A14"/>
  </mergeCells>
  <phoneticPr fontId="63" type="noConversion"/>
  <conditionalFormatting sqref="A16:D97">
    <cfRule type="containsBlanks" dxfId="32" priority="3" stopIfTrue="1">
      <formula>LEN(TRIM(A16))=0</formula>
    </cfRule>
  </conditionalFormatting>
  <conditionalFormatting sqref="A98:D98 A107:D107 A109:D109">
    <cfRule type="expression" dxfId="31" priority="81" stopIfTrue="1">
      <formula>$U98</formula>
    </cfRule>
  </conditionalFormatting>
  <conditionalFormatting sqref="A98:D99">
    <cfRule type="expression" dxfId="30" priority="27" stopIfTrue="1">
      <formula>$R98=1</formula>
    </cfRule>
  </conditionalFormatting>
  <conditionalFormatting sqref="A99:D99 A101:D101">
    <cfRule type="expression" dxfId="29" priority="21" stopIfTrue="1">
      <formula>#REF!</formula>
    </cfRule>
  </conditionalFormatting>
  <conditionalFormatting sqref="A100:D100">
    <cfRule type="expression" dxfId="28" priority="87" stopIfTrue="1">
      <formula>$U99</formula>
    </cfRule>
  </conditionalFormatting>
  <conditionalFormatting sqref="A100:D101">
    <cfRule type="expression" dxfId="27" priority="88" stopIfTrue="1">
      <formula>$Q100=1</formula>
    </cfRule>
  </conditionalFormatting>
  <conditionalFormatting sqref="A107:D107 A109:D109">
    <cfRule type="expression" dxfId="26" priority="89" stopIfTrue="1">
      <formula>$Q105=1</formula>
    </cfRule>
  </conditionalFormatting>
  <conditionalFormatting sqref="A107:D107 A109:D117 A98:D101">
    <cfRule type="expression" dxfId="25" priority="91" stopIfTrue="1">
      <formula>(AND($K98&gt;0,#REF!=""))</formula>
    </cfRule>
  </conditionalFormatting>
  <conditionalFormatting sqref="A110:D117">
    <cfRule type="expression" dxfId="24" priority="94" stopIfTrue="1">
      <formula>$Q110=1</formula>
    </cfRule>
    <cfRule type="expression" dxfId="23" priority="95" stopIfTrue="1">
      <formula>$U110</formula>
    </cfRule>
  </conditionalFormatting>
  <conditionalFormatting sqref="F16:F97">
    <cfRule type="expression" dxfId="22" priority="2">
      <formula>LEN(F16)&gt;600</formula>
    </cfRule>
  </conditionalFormatting>
  <conditionalFormatting sqref="I10:J10">
    <cfRule type="cellIs" dxfId="21" priority="23" stopIfTrue="1" operator="greaterThan">
      <formula>7%</formula>
    </cfRule>
  </conditionalFormatting>
  <conditionalFormatting sqref="J16:J97">
    <cfRule type="cellIs" dxfId="20" priority="5" operator="lessThan">
      <formula>0</formula>
    </cfRule>
    <cfRule type="cellIs" dxfId="19" priority="6" operator="greaterThan">
      <formula>1</formula>
    </cfRule>
  </conditionalFormatting>
  <conditionalFormatting sqref="K16:K97">
    <cfRule type="cellIs" dxfId="18" priority="8" stopIfTrue="1" operator="lessThan">
      <formula>0</formula>
    </cfRule>
  </conditionalFormatting>
  <conditionalFormatting sqref="K99:K117">
    <cfRule type="cellIs" dxfId="17" priority="25" stopIfTrue="1" operator="lessThan">
      <formula>0</formula>
    </cfRule>
  </conditionalFormatting>
  <dataValidations xWindow="91" yWindow="664" count="4">
    <dataValidation allowBlank="1" showErrorMessage="1" sqref="B16:B97" xr:uid="{F0AFC386-3900-431B-A61A-C7C51F4A8CA8}"/>
    <dataValidation type="list" allowBlank="1" showErrorMessage="1" sqref="C16:C97" xr:uid="{2C0B803F-951D-4CF0-939F-AD0503A74EE3}">
      <formula1>$M$1:$M$5</formula1>
    </dataValidation>
    <dataValidation type="list" allowBlank="1" showInputMessage="1" showErrorMessage="1" sqref="A16:A97" xr:uid="{FABA81AC-A36A-4878-A631-A6895E67615B}">
      <formula1>$N$1:$N$14</formula1>
    </dataValidation>
    <dataValidation type="list" allowBlank="1" showErrorMessage="1" sqref="A98:D98" xr:uid="{4FCC3029-F3A9-4CC7-915C-2A7B38815C61}">
      <formula1>$M$1:$M$9</formula1>
    </dataValidation>
  </dataValidations>
  <pageMargins left="0.43307086614173229" right="0.43307086614173229" top="0.35433070866141736" bottom="0.35433070866141736" header="0" footer="0"/>
  <pageSetup paperSize="9" scale="61" orientation="landscape" r:id="rId1"/>
  <headerFooter>
    <oddFooter>&amp;CΣελίδα &amp;P από &amp;N&amp;R&amp;A</oddFooter>
  </headerFooter>
  <colBreaks count="1" manualBreakCount="1">
    <brk id="11" max="99" man="1"/>
  </colBreaks>
  <extLst>
    <ext xmlns:x14="http://schemas.microsoft.com/office/spreadsheetml/2009/9/main" uri="{CCE6A557-97BC-4b89-ADB6-D9C93CAAB3DF}">
      <x14:dataValidations xmlns:xm="http://schemas.microsoft.com/office/excel/2006/main" xWindow="91" yWindow="664" count="1">
        <x14:dataValidation type="list" allowBlank="1" showInputMessage="1" showErrorMessage="1" xr:uid="{D40A6B3F-BC6A-4378-8C9B-8BC3C2D2EA67}">
          <x14:formula1>
            <xm:f>data!$D$2:$D$7</xm:f>
          </x14:formula1>
          <xm:sqref>G16:G97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01932-5715-4316-B27E-AF7173A6779A}">
  <dimension ref="A1:BY119"/>
  <sheetViews>
    <sheetView showGridLines="0" view="pageBreakPreview" topLeftCell="A6" zoomScale="90" zoomScaleNormal="80" zoomScaleSheetLayoutView="90" workbookViewId="0">
      <selection activeCell="A16" sqref="A16"/>
    </sheetView>
  </sheetViews>
  <sheetFormatPr defaultColWidth="14.44140625" defaultRowHeight="15" customHeight="1" x14ac:dyDescent="0.25"/>
  <cols>
    <col min="1" max="3" width="13.5546875" style="152" customWidth="1"/>
    <col min="4" max="4" width="19.44140625" style="152" customWidth="1"/>
    <col min="5" max="6" width="42.5546875" style="152" customWidth="1"/>
    <col min="7" max="7" width="17.5546875" style="152" customWidth="1"/>
    <col min="8" max="8" width="11.44140625" style="152" customWidth="1"/>
    <col min="9" max="9" width="10.5546875" style="152" customWidth="1"/>
    <col min="10" max="10" width="18.109375" style="152" customWidth="1"/>
    <col min="11" max="11" width="16.44140625" style="152" customWidth="1"/>
    <col min="12" max="12" width="30.33203125" style="152" hidden="1" customWidth="1"/>
    <col min="13" max="13" width="3.109375" style="152" hidden="1" customWidth="1"/>
    <col min="14" max="14" width="9.44140625" style="152" hidden="1" customWidth="1"/>
    <col min="15" max="15" width="19" style="152" hidden="1" customWidth="1"/>
    <col min="16" max="16" width="2" style="152" hidden="1" customWidth="1"/>
    <col min="17" max="17" width="10.44140625" style="152" hidden="1" customWidth="1"/>
    <col min="18" max="18" width="5.33203125" style="152" hidden="1" customWidth="1"/>
    <col min="19" max="19" width="21" style="152" hidden="1" customWidth="1"/>
    <col min="20" max="20" width="8.88671875" style="152" hidden="1" customWidth="1"/>
    <col min="21" max="21" width="13.6640625" style="152" hidden="1" customWidth="1"/>
    <col min="22" max="22" width="16" style="152" hidden="1" customWidth="1"/>
    <col min="23" max="23" width="10.6640625" style="152" hidden="1" customWidth="1"/>
    <col min="24" max="24" width="12.6640625" style="152" hidden="1" customWidth="1"/>
    <col min="25" max="25" width="8.88671875" style="152" hidden="1" customWidth="1"/>
    <col min="26" max="26" width="13.109375" style="152" hidden="1" customWidth="1"/>
    <col min="27" max="27" width="14.44140625" style="152" hidden="1" customWidth="1"/>
    <col min="28" max="28" width="10.109375" style="152" hidden="1" customWidth="1"/>
    <col min="29" max="77" width="14.44140625" style="152" hidden="1" customWidth="1"/>
    <col min="78" max="93" width="0" style="152" hidden="1" customWidth="1"/>
    <col min="94" max="16384" width="14.44140625" style="152"/>
  </cols>
  <sheetData>
    <row r="1" spans="1:19" ht="42" customHeight="1" thickBot="1" x14ac:dyDescent="0.6">
      <c r="A1" s="270" t="s">
        <v>81</v>
      </c>
      <c r="B1" s="270"/>
      <c r="C1" s="270"/>
      <c r="D1" s="270"/>
      <c r="E1" s="290"/>
      <c r="F1" s="290"/>
      <c r="G1" s="290"/>
      <c r="H1" s="290"/>
      <c r="I1" s="290"/>
      <c r="J1" s="290"/>
      <c r="K1" s="290"/>
      <c r="L1" s="13"/>
      <c r="M1" s="150" t="s">
        <v>0</v>
      </c>
      <c r="N1" s="151">
        <f>'Λίστα Δράσεων'!B24</f>
        <v>0</v>
      </c>
      <c r="P1" s="151">
        <v>1</v>
      </c>
      <c r="Q1" s="18"/>
      <c r="R1" s="153"/>
      <c r="S1" s="126"/>
    </row>
    <row r="2" spans="1:19" ht="7.5" customHeight="1" x14ac:dyDescent="0.25">
      <c r="A2" s="142"/>
      <c r="B2" s="142"/>
      <c r="C2" s="142"/>
      <c r="D2" s="142"/>
      <c r="I2" s="181"/>
      <c r="J2" s="181"/>
      <c r="K2" s="301" t="s">
        <v>110</v>
      </c>
      <c r="L2" s="302"/>
      <c r="M2" s="150" t="s">
        <v>1</v>
      </c>
      <c r="N2" s="151">
        <f>'Λίστα Δράσεων'!B25</f>
        <v>0</v>
      </c>
      <c r="P2" s="151">
        <v>2</v>
      </c>
      <c r="Q2" s="154"/>
      <c r="R2" s="21"/>
      <c r="S2" s="126"/>
    </row>
    <row r="3" spans="1:19" ht="7.5" customHeight="1" x14ac:dyDescent="0.25">
      <c r="A3" s="22"/>
      <c r="B3" s="22"/>
      <c r="C3" s="22"/>
      <c r="D3" s="23"/>
      <c r="E3" s="23"/>
      <c r="F3" s="23"/>
      <c r="G3" s="155"/>
      <c r="H3" s="23"/>
      <c r="I3" s="182"/>
      <c r="J3" s="148"/>
      <c r="K3" s="148" t="s">
        <v>110</v>
      </c>
      <c r="L3" s="148" t="s">
        <v>154</v>
      </c>
      <c r="M3" s="150" t="s">
        <v>2</v>
      </c>
      <c r="N3" s="151">
        <f>'Λίστα Δράσεων'!B26</f>
        <v>0</v>
      </c>
      <c r="O3" s="156" t="str">
        <f>data!D2</f>
        <v>- Μήνες (εργασίας)</v>
      </c>
      <c r="P3" s="157">
        <v>3</v>
      </c>
      <c r="Q3" s="154"/>
      <c r="R3" s="29"/>
      <c r="S3" s="126"/>
    </row>
    <row r="4" spans="1:19" ht="27.6" x14ac:dyDescent="0.25">
      <c r="E4" s="295" t="s">
        <v>3</v>
      </c>
      <c r="F4" s="124" t="s">
        <v>148</v>
      </c>
      <c r="G4" s="122">
        <f>SUMIF('Δράσεις Ανάπτυξης Ικανοτήτων'!C:C,M1,'Δράσεις Ανάπτυξης Ικανοτήτων'!K:K)</f>
        <v>0</v>
      </c>
      <c r="H4" s="273">
        <f>SUM(G4:G5)</f>
        <v>0</v>
      </c>
      <c r="I4" s="173"/>
      <c r="J4" s="196" t="s">
        <v>75</v>
      </c>
      <c r="K4" s="197">
        <f>ROUND(SUM('Σύνολα προϋπολογισμών ανά Δράση'!D6:G19),2)</f>
        <v>0</v>
      </c>
      <c r="L4" s="149"/>
      <c r="M4" s="150" t="s">
        <v>4</v>
      </c>
      <c r="N4" s="151">
        <f>'Λίστα Δράσεων'!B27</f>
        <v>0</v>
      </c>
      <c r="O4" s="156" t="str">
        <f>data!D3</f>
        <v>- Κόστη μεταφοράς (ταξίδια)</v>
      </c>
      <c r="P4" s="158"/>
      <c r="R4" s="34"/>
      <c r="S4" s="34"/>
    </row>
    <row r="5" spans="1:19" ht="27" customHeight="1" x14ac:dyDescent="0.25">
      <c r="A5" s="269"/>
      <c r="B5" s="146"/>
      <c r="C5" s="146"/>
      <c r="D5" s="146"/>
      <c r="E5" s="296"/>
      <c r="F5" s="124" t="s">
        <v>149</v>
      </c>
      <c r="G5" s="122">
        <f>SUMIF('Δράσεις Ανάπτυξης Ικανοτήτων'!C:C,M2,'Δράσεις Ανάπτυξης Ικανοτήτων'!K:K)</f>
        <v>0</v>
      </c>
      <c r="H5" s="291"/>
      <c r="I5" s="173"/>
      <c r="J5" s="196" t="s">
        <v>77</v>
      </c>
      <c r="K5" s="197">
        <f>ROUND(20000/1.07*0.85,2)</f>
        <v>15887.85</v>
      </c>
      <c r="L5" s="149"/>
      <c r="M5" s="150"/>
      <c r="N5" s="151">
        <f>'Λίστα Δράσεων'!B28</f>
        <v>0</v>
      </c>
      <c r="O5" s="156" t="str">
        <f>data!D4</f>
        <v>- Ημέρες διαμονής (ταξίδια)</v>
      </c>
      <c r="P5" s="158">
        <v>2</v>
      </c>
      <c r="R5" s="34"/>
      <c r="S5" s="34"/>
    </row>
    <row r="6" spans="1:19" ht="27.6" x14ac:dyDescent="0.25">
      <c r="A6" s="269"/>
      <c r="B6" s="159"/>
      <c r="C6" s="159"/>
      <c r="D6" s="159"/>
      <c r="E6" s="297" t="s">
        <v>5</v>
      </c>
      <c r="F6" s="123" t="s">
        <v>165</v>
      </c>
      <c r="G6" s="30">
        <f>SUMIF('Δράσεις Ανάπτυξης Ικανοτήτων'!C:C,M3,'Δράσεις Ανάπτυξης Ικανοτήτων'!K:K)</f>
        <v>0</v>
      </c>
      <c r="H6" s="273">
        <f>SUM(G6:G7)</f>
        <v>0</v>
      </c>
      <c r="I6" s="173"/>
      <c r="J6" s="196" t="s">
        <v>78</v>
      </c>
      <c r="K6" s="197">
        <f>ROUND(20000/1.07,2)</f>
        <v>18691.59</v>
      </c>
      <c r="L6" s="149"/>
      <c r="M6" s="40"/>
      <c r="N6" s="151">
        <f>'Λίστα Δράσεων'!B29</f>
        <v>0</v>
      </c>
      <c r="O6" s="156" t="str">
        <f>data!D5</f>
        <v>- Ημέρες διατροφής (ταξίδια)</v>
      </c>
      <c r="P6" s="158"/>
      <c r="R6" s="34"/>
      <c r="S6" s="34"/>
    </row>
    <row r="7" spans="1:19" ht="13.8" x14ac:dyDescent="0.25">
      <c r="A7" s="269"/>
      <c r="B7" s="159"/>
      <c r="C7" s="159"/>
      <c r="D7" s="159"/>
      <c r="E7" s="298"/>
      <c r="F7" s="116" t="s">
        <v>150</v>
      </c>
      <c r="G7" s="30">
        <f>SUMIF('Δράσεις Ανάπτυξης Ικανοτήτων'!C:C,M4,'Δράσεις Ανάπτυξης Ικανοτήτων'!K:K)</f>
        <v>0</v>
      </c>
      <c r="H7" s="292"/>
      <c r="I7" s="173"/>
      <c r="J7" s="196" t="s">
        <v>76</v>
      </c>
      <c r="K7" s="197">
        <f>ROUND(20000/1.07-K5,2)</f>
        <v>2803.74</v>
      </c>
      <c r="L7" s="149"/>
      <c r="M7" s="40"/>
      <c r="N7" s="151">
        <f>'Λίστα Δράσεων'!B30</f>
        <v>0</v>
      </c>
      <c r="O7" s="156" t="str">
        <f>data!D6</f>
        <v>- Τεμάχια</v>
      </c>
      <c r="R7" s="34"/>
      <c r="S7" s="34"/>
    </row>
    <row r="8" spans="1:19" ht="33" customHeight="1" x14ac:dyDescent="0.25">
      <c r="A8" s="269"/>
      <c r="B8" s="159"/>
      <c r="C8" s="159"/>
      <c r="D8" s="159"/>
      <c r="E8" s="299" t="s">
        <v>151</v>
      </c>
      <c r="F8" s="300"/>
      <c r="G8" s="144"/>
      <c r="H8" s="145">
        <f>SUM(H4:H7)</f>
        <v>0</v>
      </c>
      <c r="I8" s="176"/>
      <c r="J8" s="198"/>
      <c r="K8" s="199"/>
      <c r="L8" s="149"/>
      <c r="M8" s="40"/>
      <c r="N8" s="151">
        <f>'Λίστα Δράσεων'!B31</f>
        <v>0</v>
      </c>
      <c r="O8" s="156" t="str">
        <f>data!D7</f>
        <v>- Υπηρεσία</v>
      </c>
      <c r="P8" s="34"/>
      <c r="S8" s="34"/>
    </row>
    <row r="9" spans="1:19" ht="64.5" customHeight="1" x14ac:dyDescent="0.25">
      <c r="A9" s="269"/>
      <c r="B9" s="159"/>
      <c r="C9" s="159"/>
      <c r="D9" s="159"/>
      <c r="E9" s="129" t="s">
        <v>15</v>
      </c>
      <c r="F9" s="136" t="s">
        <v>152</v>
      </c>
      <c r="G9" s="281">
        <f>IFERROR(ROUND(H8*0.07,2),"")</f>
        <v>0</v>
      </c>
      <c r="H9" s="293"/>
      <c r="I9" s="166">
        <f>IFERROR(IF(G9=0, 0, ROUND(G9/H8,4)),"")</f>
        <v>0</v>
      </c>
      <c r="J9" s="188" t="s">
        <v>82</v>
      </c>
      <c r="K9" s="167">
        <f>IF(K2=K3,ROUND(IF($K$4&lt;$K$5,$K$4/85%*15%,IF($K$4&gt;$K$6,0,$K$6-$K$4)),2),"")</f>
        <v>0</v>
      </c>
      <c r="L9" s="29"/>
      <c r="N9" s="151">
        <f>'Λίστα Δράσεων'!B32</f>
        <v>0</v>
      </c>
    </row>
    <row r="10" spans="1:19" ht="43.95" customHeight="1" x14ac:dyDescent="0.25">
      <c r="A10" s="269"/>
      <c r="B10" s="41"/>
      <c r="C10" s="41"/>
      <c r="D10" s="41"/>
      <c r="E10" s="279" t="s">
        <v>153</v>
      </c>
      <c r="F10" s="280"/>
      <c r="G10" s="281">
        <f>IFERROR(H8+G9,"")</f>
        <v>0</v>
      </c>
      <c r="H10" s="294"/>
      <c r="J10" s="189" t="str">
        <f>IF(K2=K3,IF(SUM(K13:K95)&gt;K9,L3,""),IF(K2=L2,IF(SUM(K13:K95)&gt;L2,L3,""),""))</f>
        <v/>
      </c>
      <c r="K10" s="168" t="str">
        <f>IF(K2=K3,IF(J10="","",SUM(K13:K95)-K9),"")</f>
        <v/>
      </c>
      <c r="L10" s="143"/>
      <c r="N10" s="151">
        <f>'Λίστα Δράσεων'!B33</f>
        <v>0</v>
      </c>
    </row>
    <row r="11" spans="1:19" ht="15" customHeight="1" thickBot="1" x14ac:dyDescent="0.3">
      <c r="A11" s="42"/>
      <c r="B11" s="42"/>
      <c r="C11" s="42"/>
      <c r="D11" s="42"/>
      <c r="E11" s="43"/>
      <c r="F11" s="43"/>
      <c r="G11" s="44"/>
      <c r="H11" s="45"/>
      <c r="I11" s="141"/>
      <c r="J11" s="141"/>
      <c r="K11" s="147"/>
      <c r="L11" s="29"/>
      <c r="M11" s="40"/>
      <c r="N11" s="151">
        <f>'Λίστα Δράσεων'!B34</f>
        <v>0</v>
      </c>
    </row>
    <row r="12" spans="1:19" ht="108.75" customHeight="1" thickBot="1" x14ac:dyDescent="0.3">
      <c r="A12" s="114" t="s">
        <v>126</v>
      </c>
      <c r="B12" s="114" t="s">
        <v>147</v>
      </c>
      <c r="C12" s="114" t="s">
        <v>127</v>
      </c>
      <c r="D12" s="114" t="s">
        <v>128</v>
      </c>
      <c r="E12" s="113" t="s">
        <v>129</v>
      </c>
      <c r="F12" s="113" t="s">
        <v>130</v>
      </c>
      <c r="G12" s="114" t="s">
        <v>131</v>
      </c>
      <c r="H12" s="114" t="s">
        <v>132</v>
      </c>
      <c r="I12" s="114" t="s">
        <v>133</v>
      </c>
      <c r="J12" s="114" t="s">
        <v>134</v>
      </c>
      <c r="K12" s="114" t="s">
        <v>135</v>
      </c>
      <c r="L12" s="47"/>
      <c r="M12" s="47"/>
      <c r="N12" s="151">
        <f>'Λίστα Δράσεων'!B35</f>
        <v>0</v>
      </c>
    </row>
    <row r="13" spans="1:19" ht="55.2" customHeight="1" x14ac:dyDescent="0.25">
      <c r="A13" s="160"/>
      <c r="B13" s="178" t="s">
        <v>14</v>
      </c>
      <c r="C13" s="77"/>
      <c r="D13" s="161" t="str">
        <f t="shared" ref="D13:D44" si="0">IF(C13="","",VLOOKUP(C13,$R$107:$S$111,2))</f>
        <v/>
      </c>
      <c r="E13" s="110"/>
      <c r="F13" s="137"/>
      <c r="G13" s="138"/>
      <c r="H13" s="212"/>
      <c r="I13" s="213"/>
      <c r="J13" s="214"/>
      <c r="K13" s="215">
        <f t="shared" ref="K13:K44" si="1">IF(C13="",0,IF(OR(C13=$M$1,C13=$M$2),H13*I13*J13,H13*I13))</f>
        <v>0</v>
      </c>
      <c r="N13" s="151">
        <f>'Λίστα Δράσεων'!B36</f>
        <v>0</v>
      </c>
    </row>
    <row r="14" spans="1:19" ht="55.2" customHeight="1" x14ac:dyDescent="0.25">
      <c r="A14" s="160"/>
      <c r="B14" s="178" t="s">
        <v>14</v>
      </c>
      <c r="C14" s="77"/>
      <c r="D14" s="161" t="str">
        <f t="shared" si="0"/>
        <v/>
      </c>
      <c r="E14" s="110"/>
      <c r="F14" s="137"/>
      <c r="G14" s="138"/>
      <c r="H14" s="212"/>
      <c r="I14" s="213"/>
      <c r="J14" s="214"/>
      <c r="K14" s="215">
        <f t="shared" si="1"/>
        <v>0</v>
      </c>
      <c r="N14" s="152">
        <f t="shared" ref="N14:N44" si="2">H14*J14</f>
        <v>0</v>
      </c>
    </row>
    <row r="15" spans="1:19" ht="55.2" customHeight="1" x14ac:dyDescent="0.25">
      <c r="A15" s="160"/>
      <c r="B15" s="178" t="s">
        <v>14</v>
      </c>
      <c r="C15" s="77"/>
      <c r="D15" s="161" t="str">
        <f t="shared" si="0"/>
        <v/>
      </c>
      <c r="E15" s="110"/>
      <c r="F15" s="137"/>
      <c r="G15" s="138"/>
      <c r="H15" s="212"/>
      <c r="I15" s="213"/>
      <c r="J15" s="214"/>
      <c r="K15" s="215">
        <f t="shared" si="1"/>
        <v>0</v>
      </c>
      <c r="N15" s="152">
        <f t="shared" si="2"/>
        <v>0</v>
      </c>
    </row>
    <row r="16" spans="1:19" ht="55.2" customHeight="1" x14ac:dyDescent="0.25">
      <c r="A16" s="160"/>
      <c r="B16" s="178" t="s">
        <v>14</v>
      </c>
      <c r="C16" s="77"/>
      <c r="D16" s="161" t="str">
        <f t="shared" si="0"/>
        <v/>
      </c>
      <c r="E16" s="110"/>
      <c r="F16" s="137"/>
      <c r="G16" s="138"/>
      <c r="H16" s="212"/>
      <c r="I16" s="213"/>
      <c r="J16" s="214"/>
      <c r="K16" s="215">
        <f t="shared" si="1"/>
        <v>0</v>
      </c>
      <c r="N16" s="152">
        <f t="shared" si="2"/>
        <v>0</v>
      </c>
    </row>
    <row r="17" spans="1:14" ht="55.2" customHeight="1" x14ac:dyDescent="0.25">
      <c r="A17" s="160"/>
      <c r="B17" s="178" t="s">
        <v>14</v>
      </c>
      <c r="C17" s="77"/>
      <c r="D17" s="161" t="str">
        <f t="shared" si="0"/>
        <v/>
      </c>
      <c r="E17" s="110"/>
      <c r="F17" s="137"/>
      <c r="G17" s="138"/>
      <c r="H17" s="212"/>
      <c r="I17" s="213"/>
      <c r="J17" s="214"/>
      <c r="K17" s="215">
        <f t="shared" si="1"/>
        <v>0</v>
      </c>
      <c r="N17" s="152">
        <f t="shared" si="2"/>
        <v>0</v>
      </c>
    </row>
    <row r="18" spans="1:14" ht="55.2" customHeight="1" x14ac:dyDescent="0.25">
      <c r="A18" s="160"/>
      <c r="B18" s="178" t="s">
        <v>14</v>
      </c>
      <c r="C18" s="77"/>
      <c r="D18" s="161" t="str">
        <f t="shared" si="0"/>
        <v/>
      </c>
      <c r="E18" s="110"/>
      <c r="F18" s="137"/>
      <c r="G18" s="138"/>
      <c r="H18" s="212"/>
      <c r="I18" s="213"/>
      <c r="J18" s="214"/>
      <c r="K18" s="215">
        <f t="shared" si="1"/>
        <v>0</v>
      </c>
      <c r="N18" s="152">
        <f t="shared" si="2"/>
        <v>0</v>
      </c>
    </row>
    <row r="19" spans="1:14" ht="55.2" customHeight="1" x14ac:dyDescent="0.25">
      <c r="A19" s="160"/>
      <c r="B19" s="178" t="s">
        <v>14</v>
      </c>
      <c r="C19" s="77"/>
      <c r="D19" s="161" t="str">
        <f t="shared" si="0"/>
        <v/>
      </c>
      <c r="E19" s="110"/>
      <c r="F19" s="137"/>
      <c r="G19" s="138"/>
      <c r="H19" s="212"/>
      <c r="I19" s="213"/>
      <c r="J19" s="214"/>
      <c r="K19" s="215">
        <f t="shared" si="1"/>
        <v>0</v>
      </c>
      <c r="N19" s="152">
        <f t="shared" si="2"/>
        <v>0</v>
      </c>
    </row>
    <row r="20" spans="1:14" ht="55.2" customHeight="1" x14ac:dyDescent="0.25">
      <c r="A20" s="160"/>
      <c r="B20" s="178" t="s">
        <v>14</v>
      </c>
      <c r="C20" s="77"/>
      <c r="D20" s="161" t="str">
        <f t="shared" si="0"/>
        <v/>
      </c>
      <c r="E20" s="110"/>
      <c r="F20" s="137"/>
      <c r="G20" s="138"/>
      <c r="H20" s="212"/>
      <c r="I20" s="213"/>
      <c r="J20" s="214"/>
      <c r="K20" s="215">
        <f t="shared" si="1"/>
        <v>0</v>
      </c>
      <c r="N20" s="152">
        <f t="shared" si="2"/>
        <v>0</v>
      </c>
    </row>
    <row r="21" spans="1:14" ht="55.2" customHeight="1" x14ac:dyDescent="0.25">
      <c r="A21" s="160"/>
      <c r="B21" s="178" t="s">
        <v>14</v>
      </c>
      <c r="C21" s="77"/>
      <c r="D21" s="161" t="str">
        <f t="shared" si="0"/>
        <v/>
      </c>
      <c r="E21" s="110"/>
      <c r="F21" s="137"/>
      <c r="G21" s="138"/>
      <c r="H21" s="212"/>
      <c r="I21" s="213"/>
      <c r="J21" s="214"/>
      <c r="K21" s="215">
        <f t="shared" si="1"/>
        <v>0</v>
      </c>
      <c r="N21" s="152">
        <f t="shared" si="2"/>
        <v>0</v>
      </c>
    </row>
    <row r="22" spans="1:14" ht="55.2" customHeight="1" x14ac:dyDescent="0.25">
      <c r="A22" s="160"/>
      <c r="B22" s="178" t="s">
        <v>14</v>
      </c>
      <c r="C22" s="77"/>
      <c r="D22" s="161" t="str">
        <f t="shared" si="0"/>
        <v/>
      </c>
      <c r="E22" s="110"/>
      <c r="F22" s="137"/>
      <c r="G22" s="138"/>
      <c r="H22" s="212"/>
      <c r="I22" s="213"/>
      <c r="J22" s="214"/>
      <c r="K22" s="215">
        <f t="shared" si="1"/>
        <v>0</v>
      </c>
      <c r="N22" s="152">
        <f t="shared" si="2"/>
        <v>0</v>
      </c>
    </row>
    <row r="23" spans="1:14" ht="55.2" customHeight="1" x14ac:dyDescent="0.25">
      <c r="A23" s="160"/>
      <c r="B23" s="178" t="s">
        <v>14</v>
      </c>
      <c r="C23" s="77"/>
      <c r="D23" s="161" t="str">
        <f t="shared" si="0"/>
        <v/>
      </c>
      <c r="E23" s="110"/>
      <c r="F23" s="137"/>
      <c r="G23" s="138"/>
      <c r="H23" s="212"/>
      <c r="I23" s="213"/>
      <c r="J23" s="214"/>
      <c r="K23" s="215">
        <f t="shared" si="1"/>
        <v>0</v>
      </c>
      <c r="N23" s="152">
        <f t="shared" si="2"/>
        <v>0</v>
      </c>
    </row>
    <row r="24" spans="1:14" ht="55.2" customHeight="1" x14ac:dyDescent="0.25">
      <c r="A24" s="160"/>
      <c r="B24" s="178" t="s">
        <v>14</v>
      </c>
      <c r="C24" s="77"/>
      <c r="D24" s="161" t="str">
        <f t="shared" si="0"/>
        <v/>
      </c>
      <c r="E24" s="110"/>
      <c r="F24" s="137"/>
      <c r="G24" s="138"/>
      <c r="H24" s="212"/>
      <c r="I24" s="213"/>
      <c r="J24" s="214"/>
      <c r="K24" s="215">
        <f t="shared" si="1"/>
        <v>0</v>
      </c>
      <c r="N24" s="152">
        <f t="shared" si="2"/>
        <v>0</v>
      </c>
    </row>
    <row r="25" spans="1:14" ht="55.2" customHeight="1" x14ac:dyDescent="0.25">
      <c r="A25" s="160"/>
      <c r="B25" s="178" t="s">
        <v>14</v>
      </c>
      <c r="C25" s="77"/>
      <c r="D25" s="161" t="str">
        <f t="shared" si="0"/>
        <v/>
      </c>
      <c r="E25" s="110"/>
      <c r="F25" s="137"/>
      <c r="G25" s="138"/>
      <c r="H25" s="212"/>
      <c r="I25" s="213"/>
      <c r="J25" s="214"/>
      <c r="K25" s="215">
        <f t="shared" si="1"/>
        <v>0</v>
      </c>
      <c r="N25" s="152">
        <f t="shared" si="2"/>
        <v>0</v>
      </c>
    </row>
    <row r="26" spans="1:14" ht="55.2" customHeight="1" x14ac:dyDescent="0.25">
      <c r="A26" s="160"/>
      <c r="B26" s="178" t="s">
        <v>14</v>
      </c>
      <c r="C26" s="77"/>
      <c r="D26" s="161" t="str">
        <f t="shared" si="0"/>
        <v/>
      </c>
      <c r="E26" s="110"/>
      <c r="F26" s="137"/>
      <c r="G26" s="138"/>
      <c r="H26" s="212"/>
      <c r="I26" s="213"/>
      <c r="J26" s="214"/>
      <c r="K26" s="215">
        <f t="shared" si="1"/>
        <v>0</v>
      </c>
      <c r="N26" s="152">
        <f t="shared" si="2"/>
        <v>0</v>
      </c>
    </row>
    <row r="27" spans="1:14" ht="55.2" customHeight="1" x14ac:dyDescent="0.25">
      <c r="A27" s="160"/>
      <c r="B27" s="178" t="s">
        <v>14</v>
      </c>
      <c r="C27" s="77"/>
      <c r="D27" s="161" t="str">
        <f t="shared" si="0"/>
        <v/>
      </c>
      <c r="E27" s="110"/>
      <c r="F27" s="137"/>
      <c r="G27" s="138"/>
      <c r="H27" s="212"/>
      <c r="I27" s="213"/>
      <c r="J27" s="214"/>
      <c r="K27" s="215">
        <f t="shared" si="1"/>
        <v>0</v>
      </c>
      <c r="N27" s="152">
        <f t="shared" si="2"/>
        <v>0</v>
      </c>
    </row>
    <row r="28" spans="1:14" ht="55.2" customHeight="1" x14ac:dyDescent="0.25">
      <c r="A28" s="160"/>
      <c r="B28" s="178" t="s">
        <v>14</v>
      </c>
      <c r="C28" s="77"/>
      <c r="D28" s="161" t="str">
        <f t="shared" si="0"/>
        <v/>
      </c>
      <c r="E28" s="110"/>
      <c r="F28" s="137"/>
      <c r="G28" s="138"/>
      <c r="H28" s="212"/>
      <c r="I28" s="213"/>
      <c r="J28" s="214"/>
      <c r="K28" s="215">
        <f t="shared" si="1"/>
        <v>0</v>
      </c>
      <c r="N28" s="152">
        <f t="shared" si="2"/>
        <v>0</v>
      </c>
    </row>
    <row r="29" spans="1:14" ht="55.2" customHeight="1" x14ac:dyDescent="0.25">
      <c r="A29" s="160"/>
      <c r="B29" s="178" t="s">
        <v>14</v>
      </c>
      <c r="C29" s="77"/>
      <c r="D29" s="161" t="str">
        <f t="shared" si="0"/>
        <v/>
      </c>
      <c r="E29" s="110"/>
      <c r="F29" s="137"/>
      <c r="G29" s="138"/>
      <c r="H29" s="212"/>
      <c r="I29" s="213"/>
      <c r="J29" s="214"/>
      <c r="K29" s="215">
        <f t="shared" si="1"/>
        <v>0</v>
      </c>
      <c r="N29" s="152">
        <f t="shared" si="2"/>
        <v>0</v>
      </c>
    </row>
    <row r="30" spans="1:14" ht="55.2" customHeight="1" x14ac:dyDescent="0.25">
      <c r="A30" s="160"/>
      <c r="B30" s="178" t="s">
        <v>14</v>
      </c>
      <c r="C30" s="77"/>
      <c r="D30" s="161" t="str">
        <f t="shared" si="0"/>
        <v/>
      </c>
      <c r="E30" s="110"/>
      <c r="F30" s="137"/>
      <c r="G30" s="138"/>
      <c r="H30" s="212"/>
      <c r="I30" s="213"/>
      <c r="J30" s="214"/>
      <c r="K30" s="215">
        <f t="shared" si="1"/>
        <v>0</v>
      </c>
      <c r="N30" s="152">
        <f t="shared" si="2"/>
        <v>0</v>
      </c>
    </row>
    <row r="31" spans="1:14" ht="55.2" customHeight="1" x14ac:dyDescent="0.25">
      <c r="A31" s="160"/>
      <c r="B31" s="178" t="s">
        <v>14</v>
      </c>
      <c r="C31" s="77"/>
      <c r="D31" s="161" t="str">
        <f t="shared" si="0"/>
        <v/>
      </c>
      <c r="E31" s="110"/>
      <c r="F31" s="137"/>
      <c r="G31" s="138"/>
      <c r="H31" s="212"/>
      <c r="I31" s="213"/>
      <c r="J31" s="214"/>
      <c r="K31" s="215">
        <f t="shared" si="1"/>
        <v>0</v>
      </c>
      <c r="N31" s="152">
        <f t="shared" si="2"/>
        <v>0</v>
      </c>
    </row>
    <row r="32" spans="1:14" ht="55.2" customHeight="1" x14ac:dyDescent="0.25">
      <c r="A32" s="160"/>
      <c r="B32" s="178" t="s">
        <v>14</v>
      </c>
      <c r="C32" s="77"/>
      <c r="D32" s="161" t="str">
        <f t="shared" si="0"/>
        <v/>
      </c>
      <c r="E32" s="110"/>
      <c r="F32" s="137"/>
      <c r="G32" s="138"/>
      <c r="H32" s="212"/>
      <c r="I32" s="213"/>
      <c r="J32" s="214"/>
      <c r="K32" s="215">
        <f t="shared" si="1"/>
        <v>0</v>
      </c>
      <c r="N32" s="152">
        <f t="shared" si="2"/>
        <v>0</v>
      </c>
    </row>
    <row r="33" spans="1:14" ht="55.2" customHeight="1" x14ac:dyDescent="0.25">
      <c r="A33" s="160"/>
      <c r="B33" s="178" t="s">
        <v>14</v>
      </c>
      <c r="C33" s="77"/>
      <c r="D33" s="161" t="str">
        <f t="shared" si="0"/>
        <v/>
      </c>
      <c r="E33" s="110"/>
      <c r="F33" s="137"/>
      <c r="G33" s="138"/>
      <c r="H33" s="212"/>
      <c r="I33" s="213"/>
      <c r="J33" s="214"/>
      <c r="K33" s="215">
        <f t="shared" si="1"/>
        <v>0</v>
      </c>
      <c r="N33" s="152">
        <f t="shared" si="2"/>
        <v>0</v>
      </c>
    </row>
    <row r="34" spans="1:14" ht="55.2" customHeight="1" x14ac:dyDescent="0.25">
      <c r="A34" s="160"/>
      <c r="B34" s="178" t="s">
        <v>14</v>
      </c>
      <c r="C34" s="77"/>
      <c r="D34" s="161" t="str">
        <f t="shared" si="0"/>
        <v/>
      </c>
      <c r="E34" s="110"/>
      <c r="F34" s="137"/>
      <c r="G34" s="138"/>
      <c r="H34" s="212"/>
      <c r="I34" s="213"/>
      <c r="J34" s="214"/>
      <c r="K34" s="215">
        <f t="shared" si="1"/>
        <v>0</v>
      </c>
      <c r="N34" s="152">
        <f t="shared" si="2"/>
        <v>0</v>
      </c>
    </row>
    <row r="35" spans="1:14" ht="55.2" customHeight="1" x14ac:dyDescent="0.25">
      <c r="A35" s="160"/>
      <c r="B35" s="178" t="s">
        <v>14</v>
      </c>
      <c r="C35" s="77"/>
      <c r="D35" s="161" t="str">
        <f t="shared" si="0"/>
        <v/>
      </c>
      <c r="E35" s="110"/>
      <c r="F35" s="137"/>
      <c r="G35" s="138"/>
      <c r="H35" s="212"/>
      <c r="I35" s="213"/>
      <c r="J35" s="214"/>
      <c r="K35" s="215">
        <f t="shared" si="1"/>
        <v>0</v>
      </c>
      <c r="N35" s="152">
        <f t="shared" si="2"/>
        <v>0</v>
      </c>
    </row>
    <row r="36" spans="1:14" ht="55.2" customHeight="1" x14ac:dyDescent="0.25">
      <c r="A36" s="160"/>
      <c r="B36" s="178" t="s">
        <v>14</v>
      </c>
      <c r="C36" s="77"/>
      <c r="D36" s="161" t="str">
        <f t="shared" si="0"/>
        <v/>
      </c>
      <c r="E36" s="110"/>
      <c r="F36" s="137"/>
      <c r="G36" s="138"/>
      <c r="H36" s="212"/>
      <c r="I36" s="213"/>
      <c r="J36" s="214"/>
      <c r="K36" s="215">
        <f t="shared" si="1"/>
        <v>0</v>
      </c>
      <c r="N36" s="152">
        <f t="shared" si="2"/>
        <v>0</v>
      </c>
    </row>
    <row r="37" spans="1:14" ht="55.2" customHeight="1" x14ac:dyDescent="0.25">
      <c r="A37" s="160"/>
      <c r="B37" s="178" t="s">
        <v>14</v>
      </c>
      <c r="C37" s="77"/>
      <c r="D37" s="161" t="str">
        <f t="shared" si="0"/>
        <v/>
      </c>
      <c r="E37" s="110"/>
      <c r="F37" s="137"/>
      <c r="G37" s="138"/>
      <c r="H37" s="212"/>
      <c r="I37" s="213"/>
      <c r="J37" s="214"/>
      <c r="K37" s="215">
        <f t="shared" si="1"/>
        <v>0</v>
      </c>
      <c r="N37" s="152">
        <f t="shared" si="2"/>
        <v>0</v>
      </c>
    </row>
    <row r="38" spans="1:14" ht="55.2" customHeight="1" x14ac:dyDescent="0.25">
      <c r="A38" s="160"/>
      <c r="B38" s="178" t="s">
        <v>14</v>
      </c>
      <c r="C38" s="77"/>
      <c r="D38" s="161" t="str">
        <f t="shared" si="0"/>
        <v/>
      </c>
      <c r="E38" s="110"/>
      <c r="F38" s="137"/>
      <c r="G38" s="138"/>
      <c r="H38" s="212"/>
      <c r="I38" s="213"/>
      <c r="J38" s="214"/>
      <c r="K38" s="215">
        <f t="shared" si="1"/>
        <v>0</v>
      </c>
      <c r="N38" s="152">
        <f t="shared" si="2"/>
        <v>0</v>
      </c>
    </row>
    <row r="39" spans="1:14" ht="55.2" customHeight="1" x14ac:dyDescent="0.25">
      <c r="A39" s="160"/>
      <c r="B39" s="178" t="s">
        <v>14</v>
      </c>
      <c r="C39" s="77"/>
      <c r="D39" s="161" t="str">
        <f t="shared" si="0"/>
        <v/>
      </c>
      <c r="E39" s="110"/>
      <c r="F39" s="137"/>
      <c r="G39" s="138"/>
      <c r="H39" s="212"/>
      <c r="I39" s="213"/>
      <c r="J39" s="214"/>
      <c r="K39" s="215">
        <f t="shared" si="1"/>
        <v>0</v>
      </c>
      <c r="N39" s="152">
        <f t="shared" si="2"/>
        <v>0</v>
      </c>
    </row>
    <row r="40" spans="1:14" ht="55.2" customHeight="1" x14ac:dyDescent="0.25">
      <c r="A40" s="160"/>
      <c r="B40" s="178" t="s">
        <v>14</v>
      </c>
      <c r="C40" s="77"/>
      <c r="D40" s="161" t="str">
        <f t="shared" si="0"/>
        <v/>
      </c>
      <c r="E40" s="110"/>
      <c r="F40" s="137"/>
      <c r="G40" s="138"/>
      <c r="H40" s="212"/>
      <c r="I40" s="213"/>
      <c r="J40" s="214"/>
      <c r="K40" s="215">
        <f t="shared" si="1"/>
        <v>0</v>
      </c>
      <c r="N40" s="152">
        <f t="shared" si="2"/>
        <v>0</v>
      </c>
    </row>
    <row r="41" spans="1:14" ht="55.2" customHeight="1" x14ac:dyDescent="0.25">
      <c r="A41" s="160"/>
      <c r="B41" s="178" t="s">
        <v>14</v>
      </c>
      <c r="C41" s="77"/>
      <c r="D41" s="161" t="str">
        <f t="shared" si="0"/>
        <v/>
      </c>
      <c r="E41" s="110"/>
      <c r="F41" s="137"/>
      <c r="G41" s="138"/>
      <c r="H41" s="212"/>
      <c r="I41" s="213"/>
      <c r="J41" s="214"/>
      <c r="K41" s="215">
        <f t="shared" si="1"/>
        <v>0</v>
      </c>
      <c r="N41" s="152">
        <f t="shared" si="2"/>
        <v>0</v>
      </c>
    </row>
    <row r="42" spans="1:14" ht="55.2" customHeight="1" x14ac:dyDescent="0.25">
      <c r="A42" s="160"/>
      <c r="B42" s="178" t="s">
        <v>14</v>
      </c>
      <c r="C42" s="77"/>
      <c r="D42" s="161" t="str">
        <f t="shared" si="0"/>
        <v/>
      </c>
      <c r="E42" s="110"/>
      <c r="F42" s="137"/>
      <c r="G42" s="138"/>
      <c r="H42" s="212"/>
      <c r="I42" s="213"/>
      <c r="J42" s="214"/>
      <c r="K42" s="215">
        <f t="shared" si="1"/>
        <v>0</v>
      </c>
      <c r="N42" s="152">
        <f t="shared" si="2"/>
        <v>0</v>
      </c>
    </row>
    <row r="43" spans="1:14" ht="55.2" customHeight="1" x14ac:dyDescent="0.25">
      <c r="A43" s="160"/>
      <c r="B43" s="178" t="s">
        <v>14</v>
      </c>
      <c r="C43" s="77"/>
      <c r="D43" s="161" t="str">
        <f t="shared" si="0"/>
        <v/>
      </c>
      <c r="E43" s="110"/>
      <c r="F43" s="137"/>
      <c r="G43" s="138"/>
      <c r="H43" s="212"/>
      <c r="I43" s="213"/>
      <c r="J43" s="214"/>
      <c r="K43" s="215">
        <f t="shared" si="1"/>
        <v>0</v>
      </c>
      <c r="N43" s="152">
        <f t="shared" si="2"/>
        <v>0</v>
      </c>
    </row>
    <row r="44" spans="1:14" ht="55.2" customHeight="1" x14ac:dyDescent="0.25">
      <c r="A44" s="160"/>
      <c r="B44" s="178" t="s">
        <v>14</v>
      </c>
      <c r="C44" s="77"/>
      <c r="D44" s="161" t="str">
        <f t="shared" si="0"/>
        <v/>
      </c>
      <c r="E44" s="110"/>
      <c r="F44" s="137"/>
      <c r="G44" s="138"/>
      <c r="H44" s="212"/>
      <c r="I44" s="213"/>
      <c r="J44" s="214"/>
      <c r="K44" s="215">
        <f t="shared" si="1"/>
        <v>0</v>
      </c>
      <c r="N44" s="152">
        <f t="shared" si="2"/>
        <v>0</v>
      </c>
    </row>
    <row r="45" spans="1:14" ht="55.2" customHeight="1" x14ac:dyDescent="0.25">
      <c r="A45" s="160"/>
      <c r="B45" s="178" t="s">
        <v>14</v>
      </c>
      <c r="C45" s="77"/>
      <c r="D45" s="161" t="str">
        <f t="shared" ref="D45:D76" si="3">IF(C45="","",VLOOKUP(C45,$R$107:$S$111,2))</f>
        <v/>
      </c>
      <c r="E45" s="110"/>
      <c r="F45" s="137"/>
      <c r="G45" s="138"/>
      <c r="H45" s="212"/>
      <c r="I45" s="213"/>
      <c r="J45" s="214"/>
      <c r="K45" s="215">
        <f t="shared" ref="K45:K76" si="4">IF(C45="",0,IF(OR(C45=$M$1,C45=$M$2),H45*I45*J45,H45*I45))</f>
        <v>0</v>
      </c>
      <c r="N45" s="152">
        <f t="shared" ref="N45:N76" si="5">H45*J45</f>
        <v>0</v>
      </c>
    </row>
    <row r="46" spans="1:14" ht="55.2" customHeight="1" x14ac:dyDescent="0.25">
      <c r="A46" s="160"/>
      <c r="B46" s="178" t="s">
        <v>14</v>
      </c>
      <c r="C46" s="77"/>
      <c r="D46" s="161" t="str">
        <f t="shared" si="3"/>
        <v/>
      </c>
      <c r="E46" s="110"/>
      <c r="F46" s="137"/>
      <c r="G46" s="138"/>
      <c r="H46" s="212"/>
      <c r="I46" s="213"/>
      <c r="J46" s="214"/>
      <c r="K46" s="215">
        <f t="shared" si="4"/>
        <v>0</v>
      </c>
      <c r="N46" s="152">
        <f t="shared" si="5"/>
        <v>0</v>
      </c>
    </row>
    <row r="47" spans="1:14" ht="55.2" customHeight="1" x14ac:dyDescent="0.25">
      <c r="A47" s="160"/>
      <c r="B47" s="178" t="s">
        <v>14</v>
      </c>
      <c r="C47" s="77"/>
      <c r="D47" s="161" t="str">
        <f t="shared" si="3"/>
        <v/>
      </c>
      <c r="E47" s="110"/>
      <c r="F47" s="137"/>
      <c r="G47" s="138"/>
      <c r="H47" s="212"/>
      <c r="I47" s="213"/>
      <c r="J47" s="214"/>
      <c r="K47" s="215">
        <f t="shared" si="4"/>
        <v>0</v>
      </c>
      <c r="N47" s="152">
        <f t="shared" si="5"/>
        <v>0</v>
      </c>
    </row>
    <row r="48" spans="1:14" ht="55.2" customHeight="1" x14ac:dyDescent="0.25">
      <c r="A48" s="160"/>
      <c r="B48" s="178" t="s">
        <v>14</v>
      </c>
      <c r="C48" s="77"/>
      <c r="D48" s="161" t="str">
        <f t="shared" si="3"/>
        <v/>
      </c>
      <c r="E48" s="110"/>
      <c r="F48" s="137"/>
      <c r="G48" s="138"/>
      <c r="H48" s="212"/>
      <c r="I48" s="213"/>
      <c r="J48" s="214"/>
      <c r="K48" s="215">
        <f t="shared" si="4"/>
        <v>0</v>
      </c>
      <c r="N48" s="152">
        <f t="shared" si="5"/>
        <v>0</v>
      </c>
    </row>
    <row r="49" spans="1:14" ht="55.2" customHeight="1" x14ac:dyDescent="0.25">
      <c r="A49" s="160"/>
      <c r="B49" s="178" t="s">
        <v>14</v>
      </c>
      <c r="C49" s="77"/>
      <c r="D49" s="161" t="str">
        <f t="shared" si="3"/>
        <v/>
      </c>
      <c r="E49" s="110"/>
      <c r="F49" s="137"/>
      <c r="G49" s="138"/>
      <c r="H49" s="212"/>
      <c r="I49" s="213"/>
      <c r="J49" s="214"/>
      <c r="K49" s="215">
        <f t="shared" si="4"/>
        <v>0</v>
      </c>
      <c r="N49" s="152">
        <f t="shared" si="5"/>
        <v>0</v>
      </c>
    </row>
    <row r="50" spans="1:14" ht="55.2" customHeight="1" x14ac:dyDescent="0.25">
      <c r="A50" s="160"/>
      <c r="B50" s="178" t="s">
        <v>14</v>
      </c>
      <c r="C50" s="77"/>
      <c r="D50" s="161" t="str">
        <f t="shared" si="3"/>
        <v/>
      </c>
      <c r="E50" s="110"/>
      <c r="F50" s="137"/>
      <c r="G50" s="138"/>
      <c r="H50" s="212"/>
      <c r="I50" s="213"/>
      <c r="J50" s="214"/>
      <c r="K50" s="215">
        <f t="shared" si="4"/>
        <v>0</v>
      </c>
      <c r="N50" s="152">
        <f t="shared" si="5"/>
        <v>0</v>
      </c>
    </row>
    <row r="51" spans="1:14" ht="55.2" customHeight="1" x14ac:dyDescent="0.25">
      <c r="A51" s="160"/>
      <c r="B51" s="178" t="s">
        <v>14</v>
      </c>
      <c r="C51" s="77"/>
      <c r="D51" s="161" t="str">
        <f t="shared" si="3"/>
        <v/>
      </c>
      <c r="E51" s="110"/>
      <c r="F51" s="137"/>
      <c r="G51" s="138"/>
      <c r="H51" s="212"/>
      <c r="I51" s="213"/>
      <c r="J51" s="214"/>
      <c r="K51" s="215">
        <f t="shared" si="4"/>
        <v>0</v>
      </c>
      <c r="N51" s="152">
        <f t="shared" si="5"/>
        <v>0</v>
      </c>
    </row>
    <row r="52" spans="1:14" ht="55.2" customHeight="1" x14ac:dyDescent="0.25">
      <c r="A52" s="160"/>
      <c r="B52" s="178" t="s">
        <v>14</v>
      </c>
      <c r="C52" s="77"/>
      <c r="D52" s="161" t="str">
        <f t="shared" si="3"/>
        <v/>
      </c>
      <c r="E52" s="110"/>
      <c r="F52" s="137"/>
      <c r="G52" s="138"/>
      <c r="H52" s="212"/>
      <c r="I52" s="213"/>
      <c r="J52" s="214"/>
      <c r="K52" s="215">
        <f t="shared" si="4"/>
        <v>0</v>
      </c>
      <c r="N52" s="152">
        <f t="shared" si="5"/>
        <v>0</v>
      </c>
    </row>
    <row r="53" spans="1:14" ht="55.2" customHeight="1" x14ac:dyDescent="0.25">
      <c r="A53" s="160"/>
      <c r="B53" s="178" t="s">
        <v>14</v>
      </c>
      <c r="C53" s="77"/>
      <c r="D53" s="161" t="str">
        <f t="shared" si="3"/>
        <v/>
      </c>
      <c r="E53" s="110"/>
      <c r="F53" s="137"/>
      <c r="G53" s="138"/>
      <c r="H53" s="212"/>
      <c r="I53" s="213"/>
      <c r="J53" s="214"/>
      <c r="K53" s="215">
        <f t="shared" si="4"/>
        <v>0</v>
      </c>
      <c r="N53" s="152">
        <f t="shared" si="5"/>
        <v>0</v>
      </c>
    </row>
    <row r="54" spans="1:14" ht="55.2" customHeight="1" x14ac:dyDescent="0.25">
      <c r="A54" s="160"/>
      <c r="B54" s="178" t="s">
        <v>14</v>
      </c>
      <c r="C54" s="77"/>
      <c r="D54" s="161" t="str">
        <f t="shared" si="3"/>
        <v/>
      </c>
      <c r="E54" s="110"/>
      <c r="F54" s="137"/>
      <c r="G54" s="138"/>
      <c r="H54" s="212"/>
      <c r="I54" s="213"/>
      <c r="J54" s="214"/>
      <c r="K54" s="215">
        <f t="shared" si="4"/>
        <v>0</v>
      </c>
      <c r="N54" s="152">
        <f t="shared" si="5"/>
        <v>0</v>
      </c>
    </row>
    <row r="55" spans="1:14" ht="55.2" customHeight="1" x14ac:dyDescent="0.25">
      <c r="A55" s="160"/>
      <c r="B55" s="178" t="s">
        <v>14</v>
      </c>
      <c r="C55" s="77"/>
      <c r="D55" s="161" t="str">
        <f t="shared" si="3"/>
        <v/>
      </c>
      <c r="E55" s="110"/>
      <c r="F55" s="137"/>
      <c r="G55" s="138"/>
      <c r="H55" s="212"/>
      <c r="I55" s="213"/>
      <c r="J55" s="214"/>
      <c r="K55" s="215">
        <f t="shared" si="4"/>
        <v>0</v>
      </c>
      <c r="N55" s="152">
        <f t="shared" si="5"/>
        <v>0</v>
      </c>
    </row>
    <row r="56" spans="1:14" ht="55.2" customHeight="1" x14ac:dyDescent="0.25">
      <c r="A56" s="160"/>
      <c r="B56" s="178" t="s">
        <v>14</v>
      </c>
      <c r="C56" s="77"/>
      <c r="D56" s="161" t="str">
        <f t="shared" si="3"/>
        <v/>
      </c>
      <c r="E56" s="110"/>
      <c r="F56" s="137"/>
      <c r="G56" s="138"/>
      <c r="H56" s="212"/>
      <c r="I56" s="213"/>
      <c r="J56" s="214"/>
      <c r="K56" s="215">
        <f t="shared" si="4"/>
        <v>0</v>
      </c>
      <c r="N56" s="152">
        <f t="shared" si="5"/>
        <v>0</v>
      </c>
    </row>
    <row r="57" spans="1:14" ht="55.2" customHeight="1" x14ac:dyDescent="0.25">
      <c r="A57" s="160"/>
      <c r="B57" s="178" t="s">
        <v>14</v>
      </c>
      <c r="C57" s="77"/>
      <c r="D57" s="161" t="str">
        <f t="shared" si="3"/>
        <v/>
      </c>
      <c r="E57" s="110"/>
      <c r="F57" s="137"/>
      <c r="G57" s="138"/>
      <c r="H57" s="212"/>
      <c r="I57" s="213"/>
      <c r="J57" s="214"/>
      <c r="K57" s="215">
        <f t="shared" si="4"/>
        <v>0</v>
      </c>
      <c r="N57" s="152">
        <f t="shared" si="5"/>
        <v>0</v>
      </c>
    </row>
    <row r="58" spans="1:14" ht="55.2" customHeight="1" x14ac:dyDescent="0.25">
      <c r="A58" s="160"/>
      <c r="B58" s="178" t="s">
        <v>14</v>
      </c>
      <c r="C58" s="77"/>
      <c r="D58" s="161" t="str">
        <f t="shared" si="3"/>
        <v/>
      </c>
      <c r="E58" s="110"/>
      <c r="F58" s="137"/>
      <c r="G58" s="138"/>
      <c r="H58" s="212"/>
      <c r="I58" s="213"/>
      <c r="J58" s="214"/>
      <c r="K58" s="215">
        <f t="shared" si="4"/>
        <v>0</v>
      </c>
      <c r="N58" s="152">
        <f t="shared" si="5"/>
        <v>0</v>
      </c>
    </row>
    <row r="59" spans="1:14" ht="55.2" customHeight="1" x14ac:dyDescent="0.25">
      <c r="A59" s="160"/>
      <c r="B59" s="178" t="s">
        <v>14</v>
      </c>
      <c r="C59" s="77"/>
      <c r="D59" s="161" t="str">
        <f t="shared" si="3"/>
        <v/>
      </c>
      <c r="E59" s="110"/>
      <c r="F59" s="137"/>
      <c r="G59" s="138"/>
      <c r="H59" s="212"/>
      <c r="I59" s="213"/>
      <c r="J59" s="214"/>
      <c r="K59" s="215">
        <f t="shared" si="4"/>
        <v>0</v>
      </c>
      <c r="N59" s="152">
        <f t="shared" si="5"/>
        <v>0</v>
      </c>
    </row>
    <row r="60" spans="1:14" ht="55.2" customHeight="1" x14ac:dyDescent="0.25">
      <c r="A60" s="160"/>
      <c r="B60" s="178" t="s">
        <v>14</v>
      </c>
      <c r="C60" s="77"/>
      <c r="D60" s="161" t="str">
        <f t="shared" si="3"/>
        <v/>
      </c>
      <c r="E60" s="110"/>
      <c r="F60" s="137"/>
      <c r="G60" s="138"/>
      <c r="H60" s="212"/>
      <c r="I60" s="213"/>
      <c r="J60" s="214"/>
      <c r="K60" s="215">
        <f t="shared" si="4"/>
        <v>0</v>
      </c>
      <c r="N60" s="152">
        <f t="shared" si="5"/>
        <v>0</v>
      </c>
    </row>
    <row r="61" spans="1:14" ht="55.2" customHeight="1" x14ac:dyDescent="0.25">
      <c r="A61" s="160"/>
      <c r="B61" s="178" t="s">
        <v>14</v>
      </c>
      <c r="C61" s="77"/>
      <c r="D61" s="161" t="str">
        <f t="shared" si="3"/>
        <v/>
      </c>
      <c r="E61" s="110"/>
      <c r="F61" s="137"/>
      <c r="G61" s="138"/>
      <c r="H61" s="212"/>
      <c r="I61" s="213"/>
      <c r="J61" s="214"/>
      <c r="K61" s="215">
        <f t="shared" si="4"/>
        <v>0</v>
      </c>
      <c r="N61" s="152">
        <f t="shared" si="5"/>
        <v>0</v>
      </c>
    </row>
    <row r="62" spans="1:14" ht="55.2" customHeight="1" x14ac:dyDescent="0.25">
      <c r="A62" s="160"/>
      <c r="B62" s="178" t="s">
        <v>14</v>
      </c>
      <c r="C62" s="77"/>
      <c r="D62" s="161" t="str">
        <f t="shared" si="3"/>
        <v/>
      </c>
      <c r="E62" s="110"/>
      <c r="F62" s="137"/>
      <c r="G62" s="138"/>
      <c r="H62" s="212"/>
      <c r="I62" s="213"/>
      <c r="J62" s="214"/>
      <c r="K62" s="215">
        <f t="shared" si="4"/>
        <v>0</v>
      </c>
      <c r="N62" s="152">
        <f t="shared" si="5"/>
        <v>0</v>
      </c>
    </row>
    <row r="63" spans="1:14" ht="55.2" customHeight="1" x14ac:dyDescent="0.25">
      <c r="A63" s="160"/>
      <c r="B63" s="178" t="s">
        <v>14</v>
      </c>
      <c r="C63" s="77"/>
      <c r="D63" s="161" t="str">
        <f t="shared" si="3"/>
        <v/>
      </c>
      <c r="E63" s="110"/>
      <c r="F63" s="137"/>
      <c r="G63" s="138"/>
      <c r="H63" s="212"/>
      <c r="I63" s="213"/>
      <c r="J63" s="214"/>
      <c r="K63" s="215">
        <f t="shared" si="4"/>
        <v>0</v>
      </c>
      <c r="N63" s="152">
        <f t="shared" si="5"/>
        <v>0</v>
      </c>
    </row>
    <row r="64" spans="1:14" ht="55.2" customHeight="1" x14ac:dyDescent="0.25">
      <c r="A64" s="160"/>
      <c r="B64" s="178" t="s">
        <v>14</v>
      </c>
      <c r="C64" s="77"/>
      <c r="D64" s="161" t="str">
        <f t="shared" si="3"/>
        <v/>
      </c>
      <c r="E64" s="110"/>
      <c r="F64" s="137"/>
      <c r="G64" s="138"/>
      <c r="H64" s="212"/>
      <c r="I64" s="213"/>
      <c r="J64" s="214"/>
      <c r="K64" s="215">
        <f t="shared" si="4"/>
        <v>0</v>
      </c>
      <c r="N64" s="152">
        <f t="shared" si="5"/>
        <v>0</v>
      </c>
    </row>
    <row r="65" spans="1:14" ht="55.2" customHeight="1" x14ac:dyDescent="0.25">
      <c r="A65" s="160"/>
      <c r="B65" s="178" t="s">
        <v>14</v>
      </c>
      <c r="C65" s="77"/>
      <c r="D65" s="161" t="str">
        <f t="shared" si="3"/>
        <v/>
      </c>
      <c r="E65" s="110"/>
      <c r="F65" s="137"/>
      <c r="G65" s="138"/>
      <c r="H65" s="212"/>
      <c r="I65" s="213"/>
      <c r="J65" s="214"/>
      <c r="K65" s="215">
        <f t="shared" si="4"/>
        <v>0</v>
      </c>
      <c r="N65" s="152">
        <f t="shared" si="5"/>
        <v>0</v>
      </c>
    </row>
    <row r="66" spans="1:14" ht="55.2" customHeight="1" x14ac:dyDescent="0.25">
      <c r="A66" s="160"/>
      <c r="B66" s="178" t="s">
        <v>14</v>
      </c>
      <c r="C66" s="77"/>
      <c r="D66" s="161" t="str">
        <f t="shared" si="3"/>
        <v/>
      </c>
      <c r="E66" s="110"/>
      <c r="F66" s="137"/>
      <c r="G66" s="138"/>
      <c r="H66" s="212"/>
      <c r="I66" s="213"/>
      <c r="J66" s="214"/>
      <c r="K66" s="215">
        <f t="shared" si="4"/>
        <v>0</v>
      </c>
      <c r="N66" s="152">
        <f t="shared" si="5"/>
        <v>0</v>
      </c>
    </row>
    <row r="67" spans="1:14" ht="55.2" customHeight="1" x14ac:dyDescent="0.25">
      <c r="A67" s="160"/>
      <c r="B67" s="178" t="s">
        <v>14</v>
      </c>
      <c r="C67" s="77"/>
      <c r="D67" s="161" t="str">
        <f t="shared" si="3"/>
        <v/>
      </c>
      <c r="E67" s="110"/>
      <c r="F67" s="137"/>
      <c r="G67" s="138"/>
      <c r="H67" s="212"/>
      <c r="I67" s="213"/>
      <c r="J67" s="214"/>
      <c r="K67" s="215">
        <f t="shared" si="4"/>
        <v>0</v>
      </c>
      <c r="N67" s="152">
        <f t="shared" si="5"/>
        <v>0</v>
      </c>
    </row>
    <row r="68" spans="1:14" ht="55.2" customHeight="1" x14ac:dyDescent="0.25">
      <c r="A68" s="160"/>
      <c r="B68" s="178" t="s">
        <v>14</v>
      </c>
      <c r="C68" s="77"/>
      <c r="D68" s="161" t="str">
        <f t="shared" si="3"/>
        <v/>
      </c>
      <c r="E68" s="110"/>
      <c r="F68" s="137"/>
      <c r="G68" s="138"/>
      <c r="H68" s="212"/>
      <c r="I68" s="213"/>
      <c r="J68" s="214"/>
      <c r="K68" s="215">
        <f t="shared" si="4"/>
        <v>0</v>
      </c>
      <c r="N68" s="152">
        <f t="shared" si="5"/>
        <v>0</v>
      </c>
    </row>
    <row r="69" spans="1:14" ht="55.2" customHeight="1" x14ac:dyDescent="0.25">
      <c r="A69" s="160"/>
      <c r="B69" s="178" t="s">
        <v>14</v>
      </c>
      <c r="C69" s="77"/>
      <c r="D69" s="161" t="str">
        <f t="shared" si="3"/>
        <v/>
      </c>
      <c r="E69" s="110"/>
      <c r="F69" s="137"/>
      <c r="G69" s="138"/>
      <c r="H69" s="212"/>
      <c r="I69" s="213"/>
      <c r="J69" s="214"/>
      <c r="K69" s="215">
        <f t="shared" si="4"/>
        <v>0</v>
      </c>
      <c r="N69" s="152">
        <f t="shared" si="5"/>
        <v>0</v>
      </c>
    </row>
    <row r="70" spans="1:14" ht="55.2" customHeight="1" x14ac:dyDescent="0.25">
      <c r="A70" s="160"/>
      <c r="B70" s="178" t="s">
        <v>14</v>
      </c>
      <c r="C70" s="77"/>
      <c r="D70" s="161" t="str">
        <f t="shared" si="3"/>
        <v/>
      </c>
      <c r="E70" s="110"/>
      <c r="F70" s="137"/>
      <c r="G70" s="138"/>
      <c r="H70" s="212"/>
      <c r="I70" s="213"/>
      <c r="J70" s="214"/>
      <c r="K70" s="215">
        <f t="shared" si="4"/>
        <v>0</v>
      </c>
      <c r="N70" s="152">
        <f t="shared" si="5"/>
        <v>0</v>
      </c>
    </row>
    <row r="71" spans="1:14" ht="55.2" customHeight="1" x14ac:dyDescent="0.25">
      <c r="A71" s="160"/>
      <c r="B71" s="178" t="s">
        <v>14</v>
      </c>
      <c r="C71" s="77"/>
      <c r="D71" s="161" t="str">
        <f t="shared" si="3"/>
        <v/>
      </c>
      <c r="E71" s="110"/>
      <c r="F71" s="137"/>
      <c r="G71" s="138"/>
      <c r="H71" s="212"/>
      <c r="I71" s="213"/>
      <c r="J71" s="214"/>
      <c r="K71" s="215">
        <f t="shared" si="4"/>
        <v>0</v>
      </c>
      <c r="N71" s="152">
        <f t="shared" si="5"/>
        <v>0</v>
      </c>
    </row>
    <row r="72" spans="1:14" ht="55.2" customHeight="1" x14ac:dyDescent="0.25">
      <c r="A72" s="160"/>
      <c r="B72" s="178" t="s">
        <v>14</v>
      </c>
      <c r="C72" s="77"/>
      <c r="D72" s="161" t="str">
        <f t="shared" si="3"/>
        <v/>
      </c>
      <c r="E72" s="110"/>
      <c r="F72" s="137"/>
      <c r="G72" s="138"/>
      <c r="H72" s="212"/>
      <c r="I72" s="213"/>
      <c r="J72" s="214"/>
      <c r="K72" s="215">
        <f t="shared" si="4"/>
        <v>0</v>
      </c>
      <c r="N72" s="152">
        <f t="shared" si="5"/>
        <v>0</v>
      </c>
    </row>
    <row r="73" spans="1:14" ht="55.2" customHeight="1" x14ac:dyDescent="0.25">
      <c r="A73" s="160"/>
      <c r="B73" s="178" t="s">
        <v>14</v>
      </c>
      <c r="C73" s="77"/>
      <c r="D73" s="161" t="str">
        <f t="shared" si="3"/>
        <v/>
      </c>
      <c r="E73" s="110"/>
      <c r="F73" s="137"/>
      <c r="G73" s="138"/>
      <c r="H73" s="212"/>
      <c r="I73" s="213"/>
      <c r="J73" s="214"/>
      <c r="K73" s="215">
        <f t="shared" si="4"/>
        <v>0</v>
      </c>
      <c r="N73" s="152">
        <f t="shared" si="5"/>
        <v>0</v>
      </c>
    </row>
    <row r="74" spans="1:14" ht="55.2" customHeight="1" x14ac:dyDescent="0.25">
      <c r="A74" s="160"/>
      <c r="B74" s="178" t="s">
        <v>14</v>
      </c>
      <c r="C74" s="77"/>
      <c r="D74" s="161" t="str">
        <f t="shared" si="3"/>
        <v/>
      </c>
      <c r="E74" s="110"/>
      <c r="F74" s="137"/>
      <c r="G74" s="138"/>
      <c r="H74" s="212"/>
      <c r="I74" s="213"/>
      <c r="J74" s="214"/>
      <c r="K74" s="215">
        <f t="shared" si="4"/>
        <v>0</v>
      </c>
      <c r="N74" s="152">
        <f t="shared" si="5"/>
        <v>0</v>
      </c>
    </row>
    <row r="75" spans="1:14" ht="55.2" customHeight="1" x14ac:dyDescent="0.25">
      <c r="A75" s="160"/>
      <c r="B75" s="178" t="s">
        <v>14</v>
      </c>
      <c r="C75" s="77"/>
      <c r="D75" s="161" t="str">
        <f t="shared" si="3"/>
        <v/>
      </c>
      <c r="E75" s="110"/>
      <c r="F75" s="137"/>
      <c r="G75" s="138"/>
      <c r="H75" s="212"/>
      <c r="I75" s="213"/>
      <c r="J75" s="214"/>
      <c r="K75" s="215">
        <f t="shared" si="4"/>
        <v>0</v>
      </c>
      <c r="N75" s="152">
        <f t="shared" si="5"/>
        <v>0</v>
      </c>
    </row>
    <row r="76" spans="1:14" ht="55.2" customHeight="1" x14ac:dyDescent="0.25">
      <c r="A76" s="160"/>
      <c r="B76" s="178" t="s">
        <v>14</v>
      </c>
      <c r="C76" s="77"/>
      <c r="D76" s="161" t="str">
        <f t="shared" si="3"/>
        <v/>
      </c>
      <c r="E76" s="110"/>
      <c r="F76" s="137"/>
      <c r="G76" s="138"/>
      <c r="H76" s="212"/>
      <c r="I76" s="213"/>
      <c r="J76" s="214"/>
      <c r="K76" s="215">
        <f t="shared" si="4"/>
        <v>0</v>
      </c>
      <c r="N76" s="152">
        <f t="shared" si="5"/>
        <v>0</v>
      </c>
    </row>
    <row r="77" spans="1:14" ht="55.2" customHeight="1" x14ac:dyDescent="0.25">
      <c r="A77" s="160"/>
      <c r="B77" s="178" t="s">
        <v>14</v>
      </c>
      <c r="C77" s="77"/>
      <c r="D77" s="161" t="str">
        <f t="shared" ref="D77:D95" si="6">IF(C77="","",VLOOKUP(C77,$R$107:$S$111,2))</f>
        <v/>
      </c>
      <c r="E77" s="110"/>
      <c r="F77" s="137"/>
      <c r="G77" s="138"/>
      <c r="H77" s="212"/>
      <c r="I77" s="213"/>
      <c r="J77" s="214"/>
      <c r="K77" s="215">
        <f t="shared" ref="K77:K95" si="7">IF(C77="",0,IF(OR(C77=$M$1,C77=$M$2),H77*I77*J77,H77*I77))</f>
        <v>0</v>
      </c>
      <c r="N77" s="152">
        <f t="shared" ref="N77:N95" si="8">H77*J77</f>
        <v>0</v>
      </c>
    </row>
    <row r="78" spans="1:14" ht="55.2" customHeight="1" x14ac:dyDescent="0.25">
      <c r="A78" s="160"/>
      <c r="B78" s="178" t="s">
        <v>14</v>
      </c>
      <c r="C78" s="77"/>
      <c r="D78" s="161" t="str">
        <f t="shared" si="6"/>
        <v/>
      </c>
      <c r="E78" s="110"/>
      <c r="F78" s="137"/>
      <c r="G78" s="138"/>
      <c r="H78" s="212"/>
      <c r="I78" s="213"/>
      <c r="J78" s="214"/>
      <c r="K78" s="215">
        <f t="shared" si="7"/>
        <v>0</v>
      </c>
      <c r="N78" s="152">
        <f t="shared" si="8"/>
        <v>0</v>
      </c>
    </row>
    <row r="79" spans="1:14" ht="55.2" customHeight="1" x14ac:dyDescent="0.25">
      <c r="A79" s="160"/>
      <c r="B79" s="178" t="s">
        <v>14</v>
      </c>
      <c r="C79" s="77"/>
      <c r="D79" s="161" t="str">
        <f t="shared" si="6"/>
        <v/>
      </c>
      <c r="E79" s="110"/>
      <c r="F79" s="137"/>
      <c r="G79" s="138"/>
      <c r="H79" s="212"/>
      <c r="I79" s="213"/>
      <c r="J79" s="214"/>
      <c r="K79" s="215">
        <f t="shared" si="7"/>
        <v>0</v>
      </c>
      <c r="N79" s="152">
        <f t="shared" si="8"/>
        <v>0</v>
      </c>
    </row>
    <row r="80" spans="1:14" ht="55.2" customHeight="1" x14ac:dyDescent="0.25">
      <c r="A80" s="160"/>
      <c r="B80" s="178" t="s">
        <v>14</v>
      </c>
      <c r="C80" s="77"/>
      <c r="D80" s="161" t="str">
        <f t="shared" si="6"/>
        <v/>
      </c>
      <c r="E80" s="110"/>
      <c r="F80" s="137"/>
      <c r="G80" s="138"/>
      <c r="H80" s="212"/>
      <c r="I80" s="213"/>
      <c r="J80" s="214"/>
      <c r="K80" s="215">
        <f t="shared" si="7"/>
        <v>0</v>
      </c>
      <c r="N80" s="152">
        <f t="shared" si="8"/>
        <v>0</v>
      </c>
    </row>
    <row r="81" spans="1:42" ht="55.2" customHeight="1" x14ac:dyDescent="0.25">
      <c r="A81" s="160"/>
      <c r="B81" s="178" t="s">
        <v>14</v>
      </c>
      <c r="C81" s="77"/>
      <c r="D81" s="161" t="str">
        <f t="shared" si="6"/>
        <v/>
      </c>
      <c r="E81" s="110"/>
      <c r="F81" s="137"/>
      <c r="G81" s="138"/>
      <c r="H81" s="212"/>
      <c r="I81" s="213"/>
      <c r="J81" s="214"/>
      <c r="K81" s="215">
        <f t="shared" si="7"/>
        <v>0</v>
      </c>
      <c r="N81" s="152">
        <f t="shared" si="8"/>
        <v>0</v>
      </c>
    </row>
    <row r="82" spans="1:42" ht="55.2" customHeight="1" x14ac:dyDescent="0.25">
      <c r="A82" s="160"/>
      <c r="B82" s="178" t="s">
        <v>14</v>
      </c>
      <c r="C82" s="77"/>
      <c r="D82" s="161" t="str">
        <f t="shared" si="6"/>
        <v/>
      </c>
      <c r="E82" s="110"/>
      <c r="F82" s="137"/>
      <c r="G82" s="138"/>
      <c r="H82" s="212"/>
      <c r="I82" s="213"/>
      <c r="J82" s="214"/>
      <c r="K82" s="215">
        <f t="shared" si="7"/>
        <v>0</v>
      </c>
      <c r="N82" s="152">
        <f t="shared" si="8"/>
        <v>0</v>
      </c>
    </row>
    <row r="83" spans="1:42" ht="55.2" customHeight="1" x14ac:dyDescent="0.25">
      <c r="A83" s="160"/>
      <c r="B83" s="178" t="s">
        <v>14</v>
      </c>
      <c r="C83" s="77"/>
      <c r="D83" s="161" t="str">
        <f t="shared" si="6"/>
        <v/>
      </c>
      <c r="E83" s="110"/>
      <c r="F83" s="137"/>
      <c r="G83" s="138"/>
      <c r="H83" s="212"/>
      <c r="I83" s="213"/>
      <c r="J83" s="214"/>
      <c r="K83" s="215">
        <f t="shared" si="7"/>
        <v>0</v>
      </c>
      <c r="N83" s="152">
        <f t="shared" si="8"/>
        <v>0</v>
      </c>
    </row>
    <row r="84" spans="1:42" ht="55.2" customHeight="1" x14ac:dyDescent="0.25">
      <c r="A84" s="160"/>
      <c r="B84" s="178" t="s">
        <v>14</v>
      </c>
      <c r="C84" s="77"/>
      <c r="D84" s="161" t="str">
        <f t="shared" si="6"/>
        <v/>
      </c>
      <c r="E84" s="110"/>
      <c r="F84" s="137"/>
      <c r="G84" s="138"/>
      <c r="H84" s="212"/>
      <c r="I84" s="213"/>
      <c r="J84" s="214"/>
      <c r="K84" s="215">
        <f t="shared" si="7"/>
        <v>0</v>
      </c>
      <c r="N84" s="152">
        <f t="shared" si="8"/>
        <v>0</v>
      </c>
    </row>
    <row r="85" spans="1:42" ht="55.2" customHeight="1" x14ac:dyDescent="0.25">
      <c r="A85" s="160"/>
      <c r="B85" s="178" t="s">
        <v>14</v>
      </c>
      <c r="C85" s="77"/>
      <c r="D85" s="161" t="str">
        <f t="shared" si="6"/>
        <v/>
      </c>
      <c r="E85" s="110"/>
      <c r="F85" s="137"/>
      <c r="G85" s="138"/>
      <c r="H85" s="212"/>
      <c r="I85" s="213"/>
      <c r="J85" s="214"/>
      <c r="K85" s="215">
        <f t="shared" si="7"/>
        <v>0</v>
      </c>
      <c r="N85" s="152">
        <f t="shared" si="8"/>
        <v>0</v>
      </c>
    </row>
    <row r="86" spans="1:42" ht="55.2" customHeight="1" x14ac:dyDescent="0.25">
      <c r="A86" s="160"/>
      <c r="B86" s="178" t="s">
        <v>14</v>
      </c>
      <c r="C86" s="77"/>
      <c r="D86" s="161" t="str">
        <f t="shared" si="6"/>
        <v/>
      </c>
      <c r="E86" s="110"/>
      <c r="F86" s="137"/>
      <c r="G86" s="138"/>
      <c r="H86" s="212"/>
      <c r="I86" s="213"/>
      <c r="J86" s="214"/>
      <c r="K86" s="215">
        <f t="shared" si="7"/>
        <v>0</v>
      </c>
      <c r="N86" s="152">
        <f t="shared" si="8"/>
        <v>0</v>
      </c>
    </row>
    <row r="87" spans="1:42" ht="55.2" customHeight="1" x14ac:dyDescent="0.25">
      <c r="A87" s="160"/>
      <c r="B87" s="178" t="s">
        <v>14</v>
      </c>
      <c r="C87" s="77"/>
      <c r="D87" s="161" t="str">
        <f t="shared" si="6"/>
        <v/>
      </c>
      <c r="E87" s="110"/>
      <c r="F87" s="137"/>
      <c r="G87" s="138"/>
      <c r="H87" s="212"/>
      <c r="I87" s="213"/>
      <c r="J87" s="214"/>
      <c r="K87" s="215">
        <f t="shared" si="7"/>
        <v>0</v>
      </c>
      <c r="N87" s="152">
        <f t="shared" si="8"/>
        <v>0</v>
      </c>
    </row>
    <row r="88" spans="1:42" ht="55.2" customHeight="1" x14ac:dyDescent="0.25">
      <c r="A88" s="160"/>
      <c r="B88" s="178" t="s">
        <v>14</v>
      </c>
      <c r="C88" s="77"/>
      <c r="D88" s="161" t="str">
        <f t="shared" si="6"/>
        <v/>
      </c>
      <c r="E88" s="110"/>
      <c r="F88" s="137"/>
      <c r="G88" s="138"/>
      <c r="H88" s="212"/>
      <c r="I88" s="213"/>
      <c r="J88" s="214"/>
      <c r="K88" s="215">
        <f t="shared" si="7"/>
        <v>0</v>
      </c>
      <c r="N88" s="152">
        <f t="shared" si="8"/>
        <v>0</v>
      </c>
    </row>
    <row r="89" spans="1:42" ht="55.2" customHeight="1" x14ac:dyDescent="0.25">
      <c r="A89" s="160"/>
      <c r="B89" s="178" t="s">
        <v>14</v>
      </c>
      <c r="C89" s="77"/>
      <c r="D89" s="161" t="str">
        <f t="shared" si="6"/>
        <v/>
      </c>
      <c r="E89" s="110"/>
      <c r="F89" s="137"/>
      <c r="G89" s="138"/>
      <c r="H89" s="212"/>
      <c r="I89" s="213"/>
      <c r="J89" s="214"/>
      <c r="K89" s="215">
        <f t="shared" si="7"/>
        <v>0</v>
      </c>
      <c r="N89" s="152">
        <f t="shared" si="8"/>
        <v>0</v>
      </c>
    </row>
    <row r="90" spans="1:42" ht="55.2" customHeight="1" x14ac:dyDescent="0.25">
      <c r="A90" s="160"/>
      <c r="B90" s="178" t="s">
        <v>14</v>
      </c>
      <c r="C90" s="77"/>
      <c r="D90" s="161" t="str">
        <f t="shared" si="6"/>
        <v/>
      </c>
      <c r="E90" s="110"/>
      <c r="F90" s="137"/>
      <c r="G90" s="138"/>
      <c r="H90" s="212"/>
      <c r="I90" s="213"/>
      <c r="J90" s="214"/>
      <c r="K90" s="215">
        <f t="shared" si="7"/>
        <v>0</v>
      </c>
      <c r="N90" s="152">
        <f t="shared" si="8"/>
        <v>0</v>
      </c>
    </row>
    <row r="91" spans="1:42" ht="55.2" customHeight="1" x14ac:dyDescent="0.25">
      <c r="A91" s="160"/>
      <c r="B91" s="178" t="s">
        <v>14</v>
      </c>
      <c r="C91" s="77"/>
      <c r="D91" s="161" t="str">
        <f t="shared" si="6"/>
        <v/>
      </c>
      <c r="E91" s="110"/>
      <c r="F91" s="137"/>
      <c r="G91" s="138"/>
      <c r="H91" s="212"/>
      <c r="I91" s="213"/>
      <c r="J91" s="214"/>
      <c r="K91" s="215">
        <f t="shared" si="7"/>
        <v>0</v>
      </c>
      <c r="N91" s="152">
        <f t="shared" si="8"/>
        <v>0</v>
      </c>
    </row>
    <row r="92" spans="1:42" ht="55.2" customHeight="1" x14ac:dyDescent="0.25">
      <c r="A92" s="160"/>
      <c r="B92" s="178" t="s">
        <v>14</v>
      </c>
      <c r="C92" s="77"/>
      <c r="D92" s="161" t="str">
        <f t="shared" si="6"/>
        <v/>
      </c>
      <c r="E92" s="110"/>
      <c r="F92" s="137"/>
      <c r="G92" s="138"/>
      <c r="H92" s="212"/>
      <c r="I92" s="213"/>
      <c r="J92" s="214"/>
      <c r="K92" s="215">
        <f t="shared" si="7"/>
        <v>0</v>
      </c>
      <c r="N92" s="152">
        <f t="shared" si="8"/>
        <v>0</v>
      </c>
    </row>
    <row r="93" spans="1:42" ht="55.2" customHeight="1" x14ac:dyDescent="0.25">
      <c r="A93" s="160"/>
      <c r="B93" s="178" t="s">
        <v>14</v>
      </c>
      <c r="C93" s="77"/>
      <c r="D93" s="161" t="str">
        <f t="shared" si="6"/>
        <v/>
      </c>
      <c r="E93" s="110"/>
      <c r="F93" s="137"/>
      <c r="G93" s="138"/>
      <c r="H93" s="212"/>
      <c r="I93" s="213"/>
      <c r="J93" s="214"/>
      <c r="K93" s="215">
        <f t="shared" si="7"/>
        <v>0</v>
      </c>
      <c r="N93" s="152">
        <f t="shared" si="8"/>
        <v>0</v>
      </c>
    </row>
    <row r="94" spans="1:42" ht="55.2" customHeight="1" x14ac:dyDescent="0.25">
      <c r="A94" s="160"/>
      <c r="B94" s="178" t="s">
        <v>14</v>
      </c>
      <c r="C94" s="77"/>
      <c r="D94" s="161" t="str">
        <f t="shared" si="6"/>
        <v/>
      </c>
      <c r="E94" s="110"/>
      <c r="F94" s="137"/>
      <c r="G94" s="138"/>
      <c r="H94" s="212"/>
      <c r="I94" s="213"/>
      <c r="J94" s="214"/>
      <c r="K94" s="215">
        <f t="shared" si="7"/>
        <v>0</v>
      </c>
      <c r="N94" s="152">
        <f t="shared" si="8"/>
        <v>0</v>
      </c>
    </row>
    <row r="95" spans="1:42" ht="55.2" customHeight="1" x14ac:dyDescent="0.25">
      <c r="A95" s="160"/>
      <c r="B95" s="178" t="s">
        <v>14</v>
      </c>
      <c r="C95" s="77"/>
      <c r="D95" s="161" t="str">
        <f t="shared" si="6"/>
        <v/>
      </c>
      <c r="E95" s="110"/>
      <c r="F95" s="137"/>
      <c r="G95" s="138"/>
      <c r="H95" s="212"/>
      <c r="I95" s="213"/>
      <c r="J95" s="214"/>
      <c r="K95" s="215">
        <f t="shared" si="7"/>
        <v>0</v>
      </c>
      <c r="N95" s="152">
        <f t="shared" si="8"/>
        <v>0</v>
      </c>
    </row>
    <row r="96" spans="1:42" ht="39.6" hidden="1" x14ac:dyDescent="0.25">
      <c r="A96" s="53"/>
      <c r="B96" s="160"/>
      <c r="C96" s="53"/>
      <c r="D96" s="53"/>
      <c r="E96" s="54"/>
      <c r="F96" s="54"/>
      <c r="G96" s="55"/>
      <c r="H96" s="56"/>
      <c r="I96" s="57"/>
      <c r="J96" s="57"/>
      <c r="K96" s="57"/>
      <c r="L96" s="163"/>
      <c r="M96" s="163"/>
      <c r="N96" s="163"/>
      <c r="O96" s="163"/>
      <c r="P96" s="163"/>
      <c r="Q96" s="163"/>
      <c r="R96" s="51"/>
      <c r="S96" s="51"/>
      <c r="T96" s="164"/>
      <c r="U96" s="276" t="s">
        <v>16</v>
      </c>
      <c r="V96" s="276"/>
      <c r="W96" s="58" t="s">
        <v>13</v>
      </c>
      <c r="X96" s="65" t="s">
        <v>17</v>
      </c>
      <c r="Y96" s="65" t="s">
        <v>18</v>
      </c>
      <c r="Z96" s="58"/>
      <c r="AA96" s="58"/>
      <c r="AD96" s="164"/>
      <c r="AE96" s="276"/>
      <c r="AF96" s="276"/>
      <c r="AG96" s="58"/>
      <c r="AH96" s="65"/>
      <c r="AI96" s="65"/>
      <c r="AJ96" s="58"/>
      <c r="AK96" s="58"/>
      <c r="AN96" s="164"/>
      <c r="AO96" s="276"/>
      <c r="AP96" s="276"/>
    </row>
    <row r="97" spans="1:28" ht="30" customHeight="1" x14ac:dyDescent="0.25">
      <c r="A97" s="60"/>
      <c r="B97" s="60"/>
      <c r="C97" s="60"/>
      <c r="D97" s="60"/>
      <c r="E97" s="61"/>
      <c r="F97" s="61"/>
      <c r="G97" s="62"/>
      <c r="H97" s="63"/>
      <c r="I97" s="64"/>
      <c r="J97" s="64"/>
      <c r="K97" s="48"/>
      <c r="R97" s="34"/>
      <c r="S97" s="34"/>
      <c r="T97" s="162"/>
      <c r="U97" s="65" t="str">
        <f>S107</f>
        <v>Κόστος προσωπικού</v>
      </c>
      <c r="V97" s="65" t="str">
        <f>S108</f>
        <v>Επαγγελματίες</v>
      </c>
      <c r="W97" s="65" t="str">
        <f>S109</f>
        <v>Ταξίδια</v>
      </c>
      <c r="X97" s="65" t="str">
        <f>+S110</f>
        <v>Λοιπές δαπάνες</v>
      </c>
      <c r="Y97" s="65" t="str">
        <f>+S111</f>
        <v>Έμμεσες δαπάνες</v>
      </c>
      <c r="Z97" s="65" t="s">
        <v>34</v>
      </c>
      <c r="AA97" s="65" t="s">
        <v>35</v>
      </c>
      <c r="AB97" s="66"/>
    </row>
    <row r="98" spans="1:28" ht="14.25" customHeight="1" x14ac:dyDescent="0.25">
      <c r="A98" s="60"/>
      <c r="B98" s="60"/>
      <c r="C98" s="60"/>
      <c r="D98" s="60"/>
      <c r="E98" s="61"/>
      <c r="F98" s="61"/>
      <c r="G98" s="62"/>
      <c r="H98" s="63"/>
      <c r="I98" s="64"/>
      <c r="J98" s="64"/>
      <c r="K98" s="48"/>
      <c r="Q98" s="34"/>
      <c r="R98" s="67"/>
      <c r="T98" s="162"/>
      <c r="U98" s="65" t="s">
        <v>0</v>
      </c>
      <c r="V98" s="65" t="s">
        <v>1</v>
      </c>
      <c r="W98" s="65" t="s">
        <v>2</v>
      </c>
      <c r="X98" s="65" t="s">
        <v>4</v>
      </c>
      <c r="Y98" s="65" t="s">
        <v>15</v>
      </c>
      <c r="Z98" s="65"/>
      <c r="AA98" s="65"/>
      <c r="AB98" s="66"/>
    </row>
    <row r="99" spans="1:28" ht="14.25" customHeight="1" x14ac:dyDescent="0.25">
      <c r="A99" s="60"/>
      <c r="B99" s="60"/>
      <c r="C99" s="60"/>
      <c r="D99" s="60"/>
      <c r="E99" s="61"/>
      <c r="F99" s="61"/>
      <c r="G99" s="68"/>
      <c r="H99" s="63"/>
      <c r="I99" s="64"/>
      <c r="J99" s="64"/>
      <c r="K99" s="48"/>
      <c r="Q99" s="34">
        <f>SUMIFS($K$13:$K$95, $C$13:$C$95, "A1")</f>
        <v>0</v>
      </c>
      <c r="R99" s="34" t="s">
        <v>0</v>
      </c>
      <c r="S99" s="70"/>
      <c r="T99" s="71">
        <f t="shared" ref="T99:T109" si="9">N1</f>
        <v>0</v>
      </c>
      <c r="U99" s="72">
        <f>ROUND(SUMIFS($K$13:$K$95, $C$13:$C$95,U$98,$A$13:$A$95,$T99),2)</f>
        <v>0</v>
      </c>
      <c r="V99" s="72">
        <f t="shared" ref="U99:X110" si="10">ROUND(SUMIFS($K$13:$K$95, $C$13:$C$95,V$98,$A$13:$A$95,$T99),2)</f>
        <v>0</v>
      </c>
      <c r="W99" s="72">
        <f t="shared" si="10"/>
        <v>0</v>
      </c>
      <c r="X99" s="72">
        <f t="shared" si="10"/>
        <v>0</v>
      </c>
      <c r="Y99" s="72">
        <f>ROUND(SUM(U99:X99)*0.07,2)</f>
        <v>0</v>
      </c>
      <c r="Z99" s="72">
        <f t="shared" ref="Z99:Z110" si="11">SUMIFS($N$13:$N$95, $C$13:$C$95,$R$99,$A$13:$A$95,$T99)</f>
        <v>0</v>
      </c>
      <c r="AA99" s="72">
        <f t="shared" ref="AA99:AA110" si="12">SUMIFS($N$13:$N$95, $C$13:$C$95,$R$100,$A$13:$A$95,$T99)</f>
        <v>0</v>
      </c>
      <c r="AB99" s="71">
        <f t="shared" ref="AB99:AB104" si="13">T99</f>
        <v>0</v>
      </c>
    </row>
    <row r="100" spans="1:28" ht="14.25" customHeight="1" x14ac:dyDescent="0.25">
      <c r="A100" s="60"/>
      <c r="B100" s="60"/>
      <c r="C100" s="60"/>
      <c r="D100" s="60"/>
      <c r="E100" s="61"/>
      <c r="F100" s="61"/>
      <c r="G100" s="68"/>
      <c r="H100" s="63"/>
      <c r="I100" s="64"/>
      <c r="J100" s="64"/>
      <c r="K100" s="48"/>
      <c r="Q100" s="34">
        <f>SUMIFS($K$13:$K$95, $C$13:$C$95, "A2")</f>
        <v>0</v>
      </c>
      <c r="R100" s="34" t="s">
        <v>1</v>
      </c>
      <c r="S100" s="70"/>
      <c r="T100" s="71">
        <f t="shared" si="9"/>
        <v>0</v>
      </c>
      <c r="U100" s="72">
        <f t="shared" si="10"/>
        <v>0</v>
      </c>
      <c r="V100" s="72">
        <f t="shared" si="10"/>
        <v>0</v>
      </c>
      <c r="W100" s="72">
        <f t="shared" si="10"/>
        <v>0</v>
      </c>
      <c r="X100" s="72">
        <f t="shared" si="10"/>
        <v>0</v>
      </c>
      <c r="Y100" s="72">
        <f t="shared" ref="Y100:Y104" si="14">ROUND(SUM(U100:X100)*0.07,2)</f>
        <v>0</v>
      </c>
      <c r="Z100" s="72">
        <f t="shared" si="11"/>
        <v>0</v>
      </c>
      <c r="AA100" s="72">
        <f t="shared" si="12"/>
        <v>0</v>
      </c>
      <c r="AB100" s="71">
        <f t="shared" si="13"/>
        <v>0</v>
      </c>
    </row>
    <row r="101" spans="1:28" ht="14.25" customHeight="1" x14ac:dyDescent="0.25">
      <c r="A101" s="60"/>
      <c r="B101" s="60"/>
      <c r="C101" s="60"/>
      <c r="D101" s="60"/>
      <c r="E101" s="61"/>
      <c r="F101" s="61"/>
      <c r="G101" s="68"/>
      <c r="H101" s="63"/>
      <c r="I101" s="64"/>
      <c r="J101" s="64"/>
      <c r="K101" s="48"/>
      <c r="Q101" s="34">
        <f>SUMIFS($K$13:$K$95, $C$13:$C$95, "B1")</f>
        <v>0</v>
      </c>
      <c r="R101" s="34" t="s">
        <v>2</v>
      </c>
      <c r="S101" s="70"/>
      <c r="T101" s="71">
        <f t="shared" si="9"/>
        <v>0</v>
      </c>
      <c r="U101" s="72">
        <f t="shared" si="10"/>
        <v>0</v>
      </c>
      <c r="V101" s="72">
        <f t="shared" si="10"/>
        <v>0</v>
      </c>
      <c r="W101" s="72">
        <f t="shared" si="10"/>
        <v>0</v>
      </c>
      <c r="X101" s="72">
        <f t="shared" si="10"/>
        <v>0</v>
      </c>
      <c r="Y101" s="72">
        <f t="shared" si="14"/>
        <v>0</v>
      </c>
      <c r="Z101" s="72">
        <f t="shared" si="11"/>
        <v>0</v>
      </c>
      <c r="AA101" s="72">
        <f t="shared" si="12"/>
        <v>0</v>
      </c>
      <c r="AB101" s="71">
        <f t="shared" si="13"/>
        <v>0</v>
      </c>
    </row>
    <row r="102" spans="1:28" ht="14.25" customHeight="1" x14ac:dyDescent="0.25">
      <c r="A102" s="60"/>
      <c r="B102" s="60"/>
      <c r="C102" s="60"/>
      <c r="D102" s="60"/>
      <c r="E102" s="61"/>
      <c r="F102" s="61"/>
      <c r="G102" s="68"/>
      <c r="H102" s="63"/>
      <c r="I102" s="64"/>
      <c r="J102" s="64"/>
      <c r="K102" s="48"/>
      <c r="Q102" s="34">
        <f>SUMIFS($K$13:$K$95, $C$13:$C$95, "B2")</f>
        <v>0</v>
      </c>
      <c r="R102" s="34" t="s">
        <v>4</v>
      </c>
      <c r="S102" s="70"/>
      <c r="T102" s="71">
        <f t="shared" si="9"/>
        <v>0</v>
      </c>
      <c r="U102" s="72">
        <f t="shared" si="10"/>
        <v>0</v>
      </c>
      <c r="V102" s="72">
        <f t="shared" si="10"/>
        <v>0</v>
      </c>
      <c r="W102" s="72">
        <f t="shared" si="10"/>
        <v>0</v>
      </c>
      <c r="X102" s="72">
        <f t="shared" si="10"/>
        <v>0</v>
      </c>
      <c r="Y102" s="72">
        <f t="shared" si="14"/>
        <v>0</v>
      </c>
      <c r="Z102" s="72">
        <f t="shared" si="11"/>
        <v>0</v>
      </c>
      <c r="AA102" s="72">
        <f t="shared" si="12"/>
        <v>0</v>
      </c>
      <c r="AB102" s="71">
        <f t="shared" si="13"/>
        <v>0</v>
      </c>
    </row>
    <row r="103" spans="1:28" ht="14.25" customHeight="1" x14ac:dyDescent="0.25">
      <c r="A103" s="60"/>
      <c r="B103" s="60"/>
      <c r="C103" s="60"/>
      <c r="D103" s="60"/>
      <c r="E103" s="61"/>
      <c r="F103" s="61"/>
      <c r="G103" s="68"/>
      <c r="H103" s="63"/>
      <c r="I103" s="64"/>
      <c r="J103" s="64"/>
      <c r="K103" s="48"/>
      <c r="Q103" s="34">
        <f>SUMIFS($K$13:$K$95, $C$13:$C$95, "B3")</f>
        <v>0</v>
      </c>
      <c r="R103" s="34" t="s">
        <v>6</v>
      </c>
      <c r="S103" s="70"/>
      <c r="T103" s="71">
        <f t="shared" si="9"/>
        <v>0</v>
      </c>
      <c r="U103" s="72">
        <f t="shared" si="10"/>
        <v>0</v>
      </c>
      <c r="V103" s="72">
        <f t="shared" si="10"/>
        <v>0</v>
      </c>
      <c r="W103" s="72">
        <f t="shared" si="10"/>
        <v>0</v>
      </c>
      <c r="X103" s="72">
        <f t="shared" si="10"/>
        <v>0</v>
      </c>
      <c r="Y103" s="72">
        <f t="shared" si="14"/>
        <v>0</v>
      </c>
      <c r="Z103" s="72">
        <f t="shared" si="11"/>
        <v>0</v>
      </c>
      <c r="AA103" s="72">
        <f t="shared" si="12"/>
        <v>0</v>
      </c>
      <c r="AB103" s="71">
        <f t="shared" si="13"/>
        <v>0</v>
      </c>
    </row>
    <row r="104" spans="1:28" ht="14.25" customHeight="1" x14ac:dyDescent="0.25">
      <c r="A104" s="60"/>
      <c r="B104" s="60"/>
      <c r="C104" s="60"/>
      <c r="D104" s="60"/>
      <c r="E104" s="61"/>
      <c r="F104" s="61"/>
      <c r="G104" s="68"/>
      <c r="H104" s="63"/>
      <c r="I104" s="64"/>
      <c r="J104" s="64"/>
      <c r="K104" s="48"/>
      <c r="Q104" s="34">
        <f>(Q99+Q100+Q101+Q102+Q103)*0.07</f>
        <v>0</v>
      </c>
      <c r="R104" s="34" t="s">
        <v>15</v>
      </c>
      <c r="S104" s="70"/>
      <c r="T104" s="71">
        <f t="shared" si="9"/>
        <v>0</v>
      </c>
      <c r="U104" s="72">
        <f t="shared" si="10"/>
        <v>0</v>
      </c>
      <c r="V104" s="72">
        <f t="shared" si="10"/>
        <v>0</v>
      </c>
      <c r="W104" s="72">
        <f t="shared" si="10"/>
        <v>0</v>
      </c>
      <c r="X104" s="72">
        <f t="shared" si="10"/>
        <v>0</v>
      </c>
      <c r="Y104" s="72">
        <f t="shared" si="14"/>
        <v>0</v>
      </c>
      <c r="Z104" s="72">
        <f t="shared" si="11"/>
        <v>0</v>
      </c>
      <c r="AA104" s="72">
        <f t="shared" si="12"/>
        <v>0</v>
      </c>
      <c r="AB104" s="71">
        <f t="shared" si="13"/>
        <v>0</v>
      </c>
    </row>
    <row r="105" spans="1:28" ht="14.25" customHeight="1" x14ac:dyDescent="0.25">
      <c r="A105" s="60"/>
      <c r="B105" s="60"/>
      <c r="C105" s="60"/>
      <c r="D105" s="61"/>
      <c r="E105" s="61"/>
      <c r="F105" s="61"/>
      <c r="G105" s="62"/>
      <c r="H105" s="63"/>
      <c r="I105" s="64"/>
      <c r="J105" s="64"/>
      <c r="K105" s="48"/>
      <c r="Q105" s="34"/>
      <c r="R105" s="34"/>
      <c r="S105" s="70"/>
      <c r="T105" s="71">
        <f t="shared" si="9"/>
        <v>0</v>
      </c>
      <c r="U105" s="72">
        <f>ROUND(SUMIFS($K$13:$K$95, $C$13:$C$95,U$98,$A$13:$A$95,$T105),2)</f>
        <v>0</v>
      </c>
      <c r="V105" s="72">
        <f t="shared" si="10"/>
        <v>0</v>
      </c>
      <c r="W105" s="72">
        <f t="shared" si="10"/>
        <v>0</v>
      </c>
      <c r="X105" s="72">
        <f t="shared" si="10"/>
        <v>0</v>
      </c>
      <c r="Y105" s="72">
        <f>ROUND(SUM(U105:X105)*0.07,2)</f>
        <v>0</v>
      </c>
      <c r="Z105" s="72">
        <f t="shared" si="11"/>
        <v>0</v>
      </c>
      <c r="AA105" s="72">
        <f t="shared" si="12"/>
        <v>0</v>
      </c>
      <c r="AB105" s="71">
        <f t="shared" ref="AB105:AB110" si="15">T105</f>
        <v>0</v>
      </c>
    </row>
    <row r="106" spans="1:28" ht="14.25" customHeight="1" x14ac:dyDescent="0.25">
      <c r="A106" s="60"/>
      <c r="B106" s="60"/>
      <c r="C106" s="60"/>
      <c r="D106" s="61"/>
      <c r="E106" s="61"/>
      <c r="F106" s="61"/>
      <c r="G106" s="62"/>
      <c r="H106" s="63"/>
      <c r="I106" s="64"/>
      <c r="J106" s="64"/>
      <c r="K106" s="48"/>
      <c r="R106" s="34"/>
      <c r="S106" s="34"/>
      <c r="T106" s="71">
        <f t="shared" si="9"/>
        <v>0</v>
      </c>
      <c r="U106" s="72">
        <f t="shared" si="10"/>
        <v>0</v>
      </c>
      <c r="V106" s="72">
        <f t="shared" si="10"/>
        <v>0</v>
      </c>
      <c r="W106" s="72">
        <f t="shared" si="10"/>
        <v>0</v>
      </c>
      <c r="X106" s="72">
        <f t="shared" si="10"/>
        <v>0</v>
      </c>
      <c r="Y106" s="72">
        <f t="shared" ref="Y106:Y108" si="16">ROUND(SUM(U106:X106)*0.07,2)</f>
        <v>0</v>
      </c>
      <c r="Z106" s="72">
        <f t="shared" si="11"/>
        <v>0</v>
      </c>
      <c r="AA106" s="72">
        <f t="shared" si="12"/>
        <v>0</v>
      </c>
      <c r="AB106" s="71">
        <f t="shared" si="15"/>
        <v>0</v>
      </c>
    </row>
    <row r="107" spans="1:28" ht="14.25" customHeight="1" x14ac:dyDescent="0.25">
      <c r="A107" s="60"/>
      <c r="B107" s="60"/>
      <c r="C107" s="60"/>
      <c r="D107" s="61"/>
      <c r="E107" s="61"/>
      <c r="F107" s="61"/>
      <c r="G107" s="68"/>
      <c r="H107" s="63"/>
      <c r="I107" s="64"/>
      <c r="J107" s="64"/>
      <c r="K107" s="48"/>
      <c r="R107" s="34" t="s">
        <v>0</v>
      </c>
      <c r="S107" s="34" t="s">
        <v>10</v>
      </c>
      <c r="T107" s="71">
        <f t="shared" si="9"/>
        <v>0</v>
      </c>
      <c r="U107" s="72">
        <f t="shared" si="10"/>
        <v>0</v>
      </c>
      <c r="V107" s="72">
        <f t="shared" si="10"/>
        <v>0</v>
      </c>
      <c r="W107" s="72">
        <f t="shared" si="10"/>
        <v>0</v>
      </c>
      <c r="X107" s="72">
        <f t="shared" si="10"/>
        <v>0</v>
      </c>
      <c r="Y107" s="72">
        <f t="shared" si="16"/>
        <v>0</v>
      </c>
      <c r="Z107" s="72">
        <f t="shared" si="11"/>
        <v>0</v>
      </c>
      <c r="AA107" s="72">
        <f t="shared" si="12"/>
        <v>0</v>
      </c>
      <c r="AB107" s="71">
        <f t="shared" si="15"/>
        <v>0</v>
      </c>
    </row>
    <row r="108" spans="1:28" ht="14.25" customHeight="1" x14ac:dyDescent="0.25">
      <c r="A108" s="60"/>
      <c r="B108" s="60"/>
      <c r="C108" s="60"/>
      <c r="D108" s="61"/>
      <c r="E108" s="61"/>
      <c r="F108" s="61"/>
      <c r="G108" s="68"/>
      <c r="H108" s="63"/>
      <c r="I108" s="64"/>
      <c r="J108" s="64"/>
      <c r="K108" s="48"/>
      <c r="Q108" s="34"/>
      <c r="R108" s="34" t="s">
        <v>1</v>
      </c>
      <c r="S108" s="152" t="s">
        <v>11</v>
      </c>
      <c r="T108" s="71">
        <f t="shared" si="9"/>
        <v>0</v>
      </c>
      <c r="U108" s="72">
        <f t="shared" si="10"/>
        <v>0</v>
      </c>
      <c r="V108" s="72">
        <f t="shared" si="10"/>
        <v>0</v>
      </c>
      <c r="W108" s="72">
        <f t="shared" si="10"/>
        <v>0</v>
      </c>
      <c r="X108" s="72">
        <f t="shared" si="10"/>
        <v>0</v>
      </c>
      <c r="Y108" s="72">
        <f t="shared" si="16"/>
        <v>0</v>
      </c>
      <c r="Z108" s="72">
        <f t="shared" si="11"/>
        <v>0</v>
      </c>
      <c r="AA108" s="72">
        <f t="shared" si="12"/>
        <v>0</v>
      </c>
      <c r="AB108" s="71">
        <f t="shared" si="15"/>
        <v>0</v>
      </c>
    </row>
    <row r="109" spans="1:28" ht="14.25" customHeight="1" x14ac:dyDescent="0.25">
      <c r="A109" s="60"/>
      <c r="B109" s="60"/>
      <c r="C109" s="60"/>
      <c r="D109" s="61"/>
      <c r="E109" s="61"/>
      <c r="F109" s="61"/>
      <c r="G109" s="68"/>
      <c r="H109" s="63"/>
      <c r="I109" s="64"/>
      <c r="J109" s="64"/>
      <c r="K109" s="48"/>
      <c r="Q109" s="34"/>
      <c r="R109" s="34" t="s">
        <v>2</v>
      </c>
      <c r="S109" s="152" t="s">
        <v>13</v>
      </c>
      <c r="T109" s="71">
        <f t="shared" si="9"/>
        <v>0</v>
      </c>
      <c r="U109" s="72">
        <f>ROUND(SUMIFS($K$13:$K$95, $C$13:$C$95,U$98,$A$13:$A$95,$T109),2)</f>
        <v>0</v>
      </c>
      <c r="V109" s="72">
        <f t="shared" si="10"/>
        <v>0</v>
      </c>
      <c r="W109" s="72">
        <f t="shared" si="10"/>
        <v>0</v>
      </c>
      <c r="X109" s="72">
        <f t="shared" si="10"/>
        <v>0</v>
      </c>
      <c r="Y109" s="72">
        <f>ROUND(SUM(U109:X109)*0.07,2)</f>
        <v>0</v>
      </c>
      <c r="Z109" s="72">
        <f t="shared" si="11"/>
        <v>0</v>
      </c>
      <c r="AA109" s="72">
        <f t="shared" si="12"/>
        <v>0</v>
      </c>
      <c r="AB109" s="71">
        <f t="shared" si="15"/>
        <v>0</v>
      </c>
    </row>
    <row r="110" spans="1:28" ht="14.25" customHeight="1" x14ac:dyDescent="0.25">
      <c r="A110" s="60"/>
      <c r="B110" s="60"/>
      <c r="C110" s="60"/>
      <c r="D110" s="61"/>
      <c r="R110" s="34" t="s">
        <v>4</v>
      </c>
      <c r="S110" s="152" t="s">
        <v>12</v>
      </c>
      <c r="T110" s="71" t="e">
        <f>#REF!</f>
        <v>#REF!</v>
      </c>
      <c r="U110" s="72">
        <f t="shared" si="10"/>
        <v>0</v>
      </c>
      <c r="V110" s="72">
        <f t="shared" si="10"/>
        <v>0</v>
      </c>
      <c r="W110" s="72">
        <f t="shared" si="10"/>
        <v>0</v>
      </c>
      <c r="X110" s="72">
        <f t="shared" si="10"/>
        <v>0</v>
      </c>
      <c r="Y110" s="72">
        <f t="shared" ref="Y110" si="17">ROUND(SUM(U110:X110)*0.07,2)</f>
        <v>0</v>
      </c>
      <c r="Z110" s="72">
        <f t="shared" si="11"/>
        <v>0</v>
      </c>
      <c r="AA110" s="72">
        <f t="shared" si="12"/>
        <v>0</v>
      </c>
      <c r="AB110" s="71" t="e">
        <f t="shared" si="15"/>
        <v>#REF!</v>
      </c>
    </row>
    <row r="111" spans="1:28" ht="14.25" customHeight="1" x14ac:dyDescent="0.25">
      <c r="A111" s="60"/>
      <c r="B111" s="60"/>
      <c r="C111" s="60"/>
      <c r="D111" s="61"/>
      <c r="R111" s="34" t="s">
        <v>15</v>
      </c>
      <c r="S111" s="152" t="s">
        <v>18</v>
      </c>
      <c r="T111" s="71" t="e">
        <f>#REF!</f>
        <v>#REF!</v>
      </c>
      <c r="U111" s="72">
        <f>ROUND(SUMIFS($K$13:$K$95, $C$13:$C$95,U$98,$A$13:$A$95,$T112),2)</f>
        <v>0</v>
      </c>
      <c r="V111" s="72">
        <f>ROUND(SUMIFS($K$13:$K$95, $C$13:$C$95,V$98,$A$13:$A$95,$T112),2)</f>
        <v>0</v>
      </c>
      <c r="W111" s="72">
        <f>ROUND(SUMIFS($K$13:$K$95, $C$13:$C$95,W$98,$A$13:$A$95,$T112),2)</f>
        <v>0</v>
      </c>
      <c r="X111" s="72">
        <f>ROUND(SUMIFS($K$13:$K$95, $C$13:$C$95,X$98,$A$13:$A$95,$T112),2)</f>
        <v>0</v>
      </c>
      <c r="Y111" s="72">
        <f>ROUND(SUM(U111:X111)*0.07,2)</f>
        <v>0</v>
      </c>
      <c r="Z111" s="72">
        <f>SUMIFS($N$13:$N$95, $C$13:$C$95,$R$99,$A$13:$A$95,$T112)</f>
        <v>0</v>
      </c>
      <c r="AA111" s="72">
        <f>SUMIFS($N$13:$N$95, $C$13:$C$95,$R$100,$A$13:$A$95,$T112)</f>
        <v>0</v>
      </c>
      <c r="AB111" s="71">
        <f>T112</f>
        <v>0</v>
      </c>
    </row>
    <row r="112" spans="1:28" ht="14.25" customHeight="1" x14ac:dyDescent="0.25">
      <c r="R112" s="34"/>
      <c r="T112" s="71"/>
      <c r="U112" s="19"/>
      <c r="V112" s="19"/>
      <c r="W112" s="19"/>
      <c r="X112" s="19"/>
      <c r="Y112" s="19"/>
      <c r="Z112" s="19"/>
      <c r="AA112" s="19"/>
    </row>
    <row r="113" spans="18:27" ht="14.25" customHeight="1" x14ac:dyDescent="0.25">
      <c r="R113" s="34"/>
      <c r="T113" s="71"/>
      <c r="U113" s="19"/>
      <c r="V113" s="19"/>
      <c r="W113" s="19"/>
      <c r="X113" s="19"/>
      <c r="Y113" s="19"/>
      <c r="Z113" s="19"/>
      <c r="AA113" s="19"/>
    </row>
    <row r="114" spans="18:27" ht="14.25" customHeight="1" x14ac:dyDescent="0.25">
      <c r="R114" s="34"/>
      <c r="S114" s="152" t="str">
        <f>O3</f>
        <v>- Μήνες (εργασίας)</v>
      </c>
      <c r="T114" s="162"/>
      <c r="U114" s="19"/>
      <c r="V114" s="19"/>
      <c r="W114" s="19"/>
      <c r="X114" s="19"/>
      <c r="Y114" s="19"/>
      <c r="Z114" s="19"/>
      <c r="AA114" s="19"/>
    </row>
    <row r="115" spans="18:27" ht="14.25" customHeight="1" x14ac:dyDescent="0.25">
      <c r="R115" s="34"/>
      <c r="S115" s="152" t="str">
        <f t="shared" ref="S115:S117" si="18">O4</f>
        <v>- Κόστη μεταφοράς (ταξίδια)</v>
      </c>
      <c r="T115" s="162"/>
      <c r="U115" s="19"/>
      <c r="V115" s="19"/>
      <c r="W115" s="19"/>
      <c r="X115" s="19"/>
      <c r="Y115" s="66"/>
    </row>
    <row r="116" spans="18:27" ht="15.75" customHeight="1" x14ac:dyDescent="0.25">
      <c r="R116" s="34"/>
      <c r="S116" s="152" t="str">
        <f t="shared" si="18"/>
        <v>- Ημέρες διαμονής (ταξίδια)</v>
      </c>
      <c r="T116" s="162"/>
      <c r="U116" s="19"/>
      <c r="V116" s="19"/>
      <c r="W116" s="19"/>
      <c r="X116" s="19"/>
    </row>
    <row r="117" spans="18:27" ht="15.75" customHeight="1" x14ac:dyDescent="0.25">
      <c r="R117" s="34"/>
      <c r="S117" s="152" t="str">
        <f t="shared" si="18"/>
        <v>- Ημέρες διατροφής (ταξίδια)</v>
      </c>
      <c r="T117" s="162"/>
      <c r="U117" s="19"/>
      <c r="V117" s="19"/>
      <c r="W117" s="19"/>
      <c r="X117" s="19"/>
      <c r="Y117" s="19"/>
    </row>
    <row r="118" spans="18:27" ht="15.75" customHeight="1" x14ac:dyDescent="0.25">
      <c r="R118" s="34"/>
      <c r="S118" s="34"/>
      <c r="T118" s="162"/>
      <c r="U118" s="19"/>
      <c r="V118" s="19"/>
      <c r="W118" s="19"/>
      <c r="X118" s="19"/>
      <c r="Y118" s="19"/>
      <c r="AA118" s="165"/>
    </row>
    <row r="119" spans="18:27" ht="15.75" customHeight="1" x14ac:dyDescent="0.25">
      <c r="R119" s="34"/>
      <c r="S119" s="34"/>
      <c r="T119" s="162"/>
      <c r="U119" s="19"/>
      <c r="V119" s="19"/>
      <c r="W119" s="19"/>
      <c r="X119" s="19"/>
      <c r="Y119" s="19"/>
    </row>
  </sheetData>
  <sheetProtection algorithmName="SHA-512" hashValue="gs0nZAV1/um6DC8n+yk+7AYwtwN0anO5etpig/Jy2P0bWbgD4ulrDwHAj7j+VwJWKV8YAWmaedi2qaXOd1hEmQ==" saltValue="AOjAymx3uJ6PLJHEGSjmaQ==" spinCount="100000" sheet="1" selectLockedCells="1"/>
  <mergeCells count="14">
    <mergeCell ref="AE96:AF96"/>
    <mergeCell ref="AO96:AP96"/>
    <mergeCell ref="U96:V96"/>
    <mergeCell ref="A1:K1"/>
    <mergeCell ref="H4:H5"/>
    <mergeCell ref="A5:A10"/>
    <mergeCell ref="H6:H7"/>
    <mergeCell ref="G9:H9"/>
    <mergeCell ref="G10:H10"/>
    <mergeCell ref="E4:E5"/>
    <mergeCell ref="E6:E7"/>
    <mergeCell ref="E8:F8"/>
    <mergeCell ref="E10:F10"/>
    <mergeCell ref="K2:L2"/>
  </mergeCells>
  <phoneticPr fontId="63" type="noConversion"/>
  <conditionalFormatting sqref="A13:A95 C13:D95">
    <cfRule type="containsBlanks" dxfId="16" priority="6" stopIfTrue="1">
      <formula>LEN(TRIM(A13))=0</formula>
    </cfRule>
  </conditionalFormatting>
  <conditionalFormatting sqref="A96 C96:D96 A97:D97">
    <cfRule type="expression" dxfId="15" priority="16" stopIfTrue="1">
      <formula>$R96=1</formula>
    </cfRule>
  </conditionalFormatting>
  <conditionalFormatting sqref="A96 C96:D96">
    <cfRule type="expression" dxfId="14" priority="15" stopIfTrue="1">
      <formula>$U96</formula>
    </cfRule>
  </conditionalFormatting>
  <conditionalFormatting sqref="A97:D97 A99:D99">
    <cfRule type="expression" dxfId="13" priority="17" stopIfTrue="1">
      <formula>#REF!</formula>
    </cfRule>
  </conditionalFormatting>
  <conditionalFormatting sqref="A97:D99 A96 C96:D96 A112:D115">
    <cfRule type="expression" dxfId="12" priority="25" stopIfTrue="1">
      <formula>(AND($K96&gt;0,#REF!=""))</formula>
    </cfRule>
  </conditionalFormatting>
  <conditionalFormatting sqref="A98:D98">
    <cfRule type="expression" dxfId="11" priority="106" stopIfTrue="1">
      <formula>$U97</formula>
    </cfRule>
  </conditionalFormatting>
  <conditionalFormatting sqref="A98:D99">
    <cfRule type="expression" dxfId="10" priority="107" stopIfTrue="1">
      <formula>$Q98=1</formula>
    </cfRule>
  </conditionalFormatting>
  <conditionalFormatting sqref="A112:D115">
    <cfRule type="expression" dxfId="9" priority="114" stopIfTrue="1">
      <formula>$Q112=1</formula>
    </cfRule>
    <cfRule type="expression" dxfId="8" priority="115" stopIfTrue="1">
      <formula>$U112</formula>
    </cfRule>
  </conditionalFormatting>
  <conditionalFormatting sqref="B13:B96">
    <cfRule type="containsBlanks" dxfId="7" priority="1" stopIfTrue="1">
      <formula>LEN(TRIM(B13))=0</formula>
    </cfRule>
  </conditionalFormatting>
  <conditionalFormatting sqref="F13:F95">
    <cfRule type="expression" dxfId="6" priority="3">
      <formula>LEN(F13)&gt;600</formula>
    </cfRule>
  </conditionalFormatting>
  <conditionalFormatting sqref="J13:J95">
    <cfRule type="cellIs" dxfId="5" priority="4" operator="lessThan">
      <formula>0</formula>
    </cfRule>
    <cfRule type="cellIs" dxfId="4" priority="5" operator="greaterThan">
      <formula>1</formula>
    </cfRule>
  </conditionalFormatting>
  <conditionalFormatting sqref="J10:K10 I11:K11">
    <cfRule type="expression" dxfId="3" priority="117">
      <formula>#REF!="ΠΡΟΣΟΧΗ!!! Το σύνολο των δαπανών που έχει δηλωθεί σε όλα τα Πακέτα Εργασίας ξεπερνούν τις €60.000"</formula>
    </cfRule>
  </conditionalFormatting>
  <conditionalFormatting sqref="K13:K95">
    <cfRule type="cellIs" dxfId="2" priority="7" stopIfTrue="1" operator="lessThan">
      <formula>0</formula>
    </cfRule>
  </conditionalFormatting>
  <conditionalFormatting sqref="K97:K115">
    <cfRule type="cellIs" dxfId="1" priority="20" stopIfTrue="1" operator="lessThan">
      <formula>0</formula>
    </cfRule>
  </conditionalFormatting>
  <dataValidations count="5">
    <dataValidation type="list" allowBlank="1" showErrorMessage="1" sqref="C13:C95" xr:uid="{AD644B13-B49D-4420-BF73-B5BE9B4A72FD}">
      <formula1>$M$1:$M$4</formula1>
    </dataValidation>
    <dataValidation type="list" allowBlank="1" showErrorMessage="1" sqref="C96:D96 A96" xr:uid="{DABEEB2E-3C61-4247-B0E5-29E8B6CA8BC5}">
      <formula1>$M$1:$M$8</formula1>
    </dataValidation>
    <dataValidation type="list" allowBlank="1" showErrorMessage="1" sqref="B96" xr:uid="{2246DB3A-2CAF-4C66-9D92-DBD0522CA3F2}">
      <formula1>$S$1:$S$2</formula1>
    </dataValidation>
    <dataValidation allowBlank="1" showErrorMessage="1" sqref="B13:B95" xr:uid="{C8F385D4-C03D-41E8-8BBF-327F842CFA59}"/>
    <dataValidation type="list" allowBlank="1" showInputMessage="1" showErrorMessage="1" sqref="A13:A95" xr:uid="{FC67F191-17E6-469F-8434-A0F615D820EE}">
      <formula1>$N$1:$N$13</formula1>
    </dataValidation>
  </dataValidations>
  <pageMargins left="0.43307086614173229" right="0.35433070866141736" top="0.31496062992125984" bottom="0.39370078740157483" header="0" footer="0"/>
  <pageSetup paperSize="9" scale="63" orientation="landscape" r:id="rId1"/>
  <headerFooter>
    <oddFooter>&amp;CΣελίδα &amp;P από &amp;N&amp;R&amp;A</oddFooter>
  </headerFooter>
  <drawing r:id="rId2"/>
  <extLst>
    <ext xmlns:x14="http://schemas.microsoft.com/office/spreadsheetml/2009/9/main" uri="{CCE6A557-97BC-4b89-ADB6-D9C93CAAB3DF}">
      <x14:dataValidations xmlns:xm="http://schemas.microsoft.com/office/excel/2006/main" count="2">
        <x14:dataValidation type="list" allowBlank="1" showErrorMessage="1" xr:uid="{9D418194-77C0-4B87-8AE4-B5FF0C1605DE}">
          <x14:formula1>
            <xm:f>'Λίστα Δράσεων'!$B$24:$B$36</xm:f>
          </x14:formula1>
          <xm:sqref>A13:A95</xm:sqref>
        </x14:dataValidation>
        <x14:dataValidation type="list" allowBlank="1" showInputMessage="1" showErrorMessage="1" xr:uid="{B0561738-3B3D-451C-9F16-A413F4D694F4}">
          <x14:formula1>
            <xm:f>data!$D$2:$D$7</xm:f>
          </x14:formula1>
          <xm:sqref>G13:G95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96"/>
  <sheetViews>
    <sheetView showZeros="0" view="pageBreakPreview" zoomScaleNormal="100" zoomScaleSheetLayoutView="100" workbookViewId="0">
      <selection sqref="A1:J1"/>
    </sheetView>
  </sheetViews>
  <sheetFormatPr defaultColWidth="14.44140625" defaultRowHeight="15" customHeight="1" x14ac:dyDescent="0.3"/>
  <cols>
    <col min="1" max="1" width="8.5546875" style="6" customWidth="1"/>
    <col min="2" max="2" width="43.33203125" style="6" customWidth="1"/>
    <col min="3" max="3" width="8.88671875" style="6" customWidth="1"/>
    <col min="4" max="4" width="10.6640625" style="93" customWidth="1"/>
    <col min="5" max="5" width="10.88671875" style="6" customWidth="1"/>
    <col min="6" max="6" width="13.44140625" style="6" customWidth="1"/>
    <col min="7" max="7" width="14.88671875" style="6" customWidth="1"/>
    <col min="8" max="8" width="10.33203125" style="6" customWidth="1"/>
    <col min="9" max="9" width="13.33203125" style="6" customWidth="1"/>
    <col min="10" max="10" width="13.109375" style="6" customWidth="1"/>
    <col min="11" max="11" width="6.44140625" style="6" customWidth="1"/>
    <col min="12" max="12" width="10.6640625" style="6" customWidth="1"/>
    <col min="13" max="13" width="8.6640625" style="6" customWidth="1"/>
    <col min="14" max="16384" width="14.44140625" style="6"/>
  </cols>
  <sheetData>
    <row r="1" spans="1:11" ht="81" customHeight="1" thickBot="1" x14ac:dyDescent="0.35">
      <c r="A1" s="317" t="s">
        <v>187</v>
      </c>
      <c r="B1" s="317"/>
      <c r="C1" s="317"/>
      <c r="D1" s="317"/>
      <c r="E1" s="317"/>
      <c r="F1" s="317"/>
      <c r="G1" s="317"/>
      <c r="H1" s="317"/>
      <c r="I1" s="317"/>
      <c r="J1" s="318"/>
      <c r="K1" s="78"/>
    </row>
    <row r="2" spans="1:11" ht="18.600000000000001" thickBot="1" x14ac:dyDescent="0.4">
      <c r="A2" s="315" t="s">
        <v>58</v>
      </c>
      <c r="B2" s="315" t="s">
        <v>20</v>
      </c>
      <c r="C2" s="321" t="s">
        <v>57</v>
      </c>
      <c r="D2" s="322"/>
      <c r="E2" s="322"/>
      <c r="F2" s="322"/>
      <c r="G2" s="322"/>
      <c r="H2" s="322"/>
      <c r="I2" s="323"/>
      <c r="J2" s="94"/>
      <c r="K2" s="78"/>
    </row>
    <row r="3" spans="1:11" ht="38.25" customHeight="1" thickBot="1" x14ac:dyDescent="0.35">
      <c r="A3" s="315"/>
      <c r="B3" s="315"/>
      <c r="C3" s="310" t="s">
        <v>64</v>
      </c>
      <c r="D3" s="311"/>
      <c r="E3" s="306" t="s">
        <v>63</v>
      </c>
      <c r="F3" s="306" t="s">
        <v>60</v>
      </c>
      <c r="G3" s="306" t="s">
        <v>68</v>
      </c>
      <c r="H3" s="306" t="s">
        <v>67</v>
      </c>
      <c r="I3" s="308" t="s">
        <v>61</v>
      </c>
      <c r="J3" s="306" t="s">
        <v>62</v>
      </c>
      <c r="K3" s="78"/>
    </row>
    <row r="4" spans="1:11" ht="37.5" customHeight="1" thickBot="1" x14ac:dyDescent="0.35">
      <c r="A4" s="315"/>
      <c r="B4" s="315"/>
      <c r="C4" s="304" t="s">
        <v>65</v>
      </c>
      <c r="D4" s="305"/>
      <c r="E4" s="307" t="s">
        <v>13</v>
      </c>
      <c r="F4" s="307"/>
      <c r="G4" s="307"/>
      <c r="H4" s="307"/>
      <c r="I4" s="309"/>
      <c r="J4" s="307"/>
      <c r="K4" s="78"/>
    </row>
    <row r="5" spans="1:11" ht="67.95" customHeight="1" thickBot="1" x14ac:dyDescent="0.35">
      <c r="A5" s="316"/>
      <c r="B5" s="316"/>
      <c r="C5" s="95" t="s">
        <v>59</v>
      </c>
      <c r="D5" s="96" t="s">
        <v>7</v>
      </c>
      <c r="E5" s="97" t="s">
        <v>8</v>
      </c>
      <c r="F5" s="98" t="s">
        <v>7</v>
      </c>
      <c r="G5" s="98" t="s">
        <v>7</v>
      </c>
      <c r="H5" s="98" t="s">
        <v>7</v>
      </c>
      <c r="I5" s="99" t="s">
        <v>7</v>
      </c>
      <c r="J5" s="98" t="s">
        <v>7</v>
      </c>
      <c r="K5" s="78"/>
    </row>
    <row r="6" spans="1:11" ht="64.5" customHeight="1" thickTop="1" thickBot="1" x14ac:dyDescent="0.35">
      <c r="A6" s="100">
        <f>+'Λίστα Δράσεων'!B6</f>
        <v>0</v>
      </c>
      <c r="B6" s="107">
        <f>+'Λίστα Δράσεων'!C6</f>
        <v>0</v>
      </c>
      <c r="C6" s="79">
        <f>+'Κύριες Δράσεις Έργου'!AA101+'Κύριες Δράσεις Έργου'!AB101</f>
        <v>0</v>
      </c>
      <c r="D6" s="80">
        <f>+'Κύριες Δράσεις Έργου'!U101+'Κύριες Δράσεις Έργου'!V101</f>
        <v>0</v>
      </c>
      <c r="E6" s="81">
        <f>+'Κύριες Δράσεις Έργου'!W101</f>
        <v>0</v>
      </c>
      <c r="F6" s="82">
        <f>+'Κύριες Δράσεις Έργου'!X101</f>
        <v>0</v>
      </c>
      <c r="G6" s="82">
        <f>+'Κύριες Δράσεις Έργου'!Y101</f>
        <v>0</v>
      </c>
      <c r="H6" s="87">
        <f>+'Κύριες Δράσεις Έργου'!Z101</f>
        <v>0</v>
      </c>
      <c r="I6" s="83">
        <f t="shared" ref="I6:I8" si="0">ROUND(SUM(D6:H6),2)</f>
        <v>0</v>
      </c>
      <c r="J6" s="312">
        <f>ROUND(SUM(I6:I19),2)</f>
        <v>0</v>
      </c>
      <c r="K6" s="78"/>
    </row>
    <row r="7" spans="1:11" ht="64.5" customHeight="1" thickTop="1" thickBot="1" x14ac:dyDescent="0.35">
      <c r="A7" s="101">
        <f>+'Λίστα Δράσεων'!B7</f>
        <v>0</v>
      </c>
      <c r="B7" s="108">
        <f>+'Λίστα Δράσεων'!C7</f>
        <v>0</v>
      </c>
      <c r="C7" s="84">
        <f>+'Κύριες Δράσεις Έργου'!AA102+'Κύριες Δράσεις Έργου'!AB102</f>
        <v>0</v>
      </c>
      <c r="D7" s="85">
        <f>+'Κύριες Δράσεις Έργου'!U102+'Κύριες Δράσεις Έργου'!V102</f>
        <v>0</v>
      </c>
      <c r="E7" s="86">
        <f>+'Κύριες Δράσεις Έργου'!W102</f>
        <v>0</v>
      </c>
      <c r="F7" s="87">
        <f>+'Κύριες Δράσεις Έργου'!X102</f>
        <v>0</v>
      </c>
      <c r="G7" s="82">
        <f>+'Κύριες Δράσεις Έργου'!Y102</f>
        <v>0</v>
      </c>
      <c r="H7" s="87">
        <f>+'Κύριες Δράσεις Έργου'!Z102</f>
        <v>0</v>
      </c>
      <c r="I7" s="83">
        <f t="shared" si="0"/>
        <v>0</v>
      </c>
      <c r="J7" s="313"/>
      <c r="K7" s="78"/>
    </row>
    <row r="8" spans="1:11" ht="64.5" customHeight="1" thickTop="1" thickBot="1" x14ac:dyDescent="0.35">
      <c r="A8" s="100">
        <f>+'Λίστα Δράσεων'!B8</f>
        <v>0</v>
      </c>
      <c r="B8" s="108">
        <f>+'Λίστα Δράσεων'!C8</f>
        <v>0</v>
      </c>
      <c r="C8" s="84">
        <f>+'Κύριες Δράσεις Έργου'!AA103+'Κύριες Δράσεις Έργου'!AB103</f>
        <v>0</v>
      </c>
      <c r="D8" s="85">
        <f>+'Κύριες Δράσεις Έργου'!U103+'Κύριες Δράσεις Έργου'!V103</f>
        <v>0</v>
      </c>
      <c r="E8" s="86">
        <f>+'Κύριες Δράσεις Έργου'!W103</f>
        <v>0</v>
      </c>
      <c r="F8" s="87">
        <f>+'Κύριες Δράσεις Έργου'!X103</f>
        <v>0</v>
      </c>
      <c r="G8" s="82">
        <f>+'Κύριες Δράσεις Έργου'!Y103</f>
        <v>0</v>
      </c>
      <c r="H8" s="87">
        <f>+'Κύριες Δράσεις Έργου'!Z103</f>
        <v>0</v>
      </c>
      <c r="I8" s="83">
        <f t="shared" si="0"/>
        <v>0</v>
      </c>
      <c r="J8" s="313"/>
      <c r="K8" s="78"/>
    </row>
    <row r="9" spans="1:11" ht="64.5" customHeight="1" thickTop="1" thickBot="1" x14ac:dyDescent="0.35">
      <c r="A9" s="101">
        <f>+'Λίστα Δράσεων'!B9</f>
        <v>0</v>
      </c>
      <c r="B9" s="108">
        <f>+'Λίστα Δράσεων'!C9</f>
        <v>0</v>
      </c>
      <c r="C9" s="84">
        <f>+'Κύριες Δράσεις Έργου'!AA104+'Κύριες Δράσεις Έργου'!AB104</f>
        <v>0</v>
      </c>
      <c r="D9" s="80">
        <f>+'Κύριες Δράσεις Έργου'!U104+'Κύριες Δράσεις Έργου'!V104</f>
        <v>0</v>
      </c>
      <c r="E9" s="81">
        <f>+'Κύριες Δράσεις Έργου'!W104</f>
        <v>0</v>
      </c>
      <c r="F9" s="82">
        <f>+'Κύριες Δράσεις Έργου'!X104</f>
        <v>0</v>
      </c>
      <c r="G9" s="82">
        <f>+'Κύριες Δράσεις Έργου'!Y104</f>
        <v>0</v>
      </c>
      <c r="H9" s="87">
        <f>+'Κύριες Δράσεις Έργου'!Z104</f>
        <v>0</v>
      </c>
      <c r="I9" s="83">
        <f t="shared" ref="I9:I18" si="1">ROUND(SUM(D9:H9),2)</f>
        <v>0</v>
      </c>
      <c r="J9" s="313"/>
      <c r="K9" s="78"/>
    </row>
    <row r="10" spans="1:11" ht="64.5" customHeight="1" thickTop="1" thickBot="1" x14ac:dyDescent="0.35">
      <c r="A10" s="100">
        <f>+'Λίστα Δράσεων'!B10</f>
        <v>0</v>
      </c>
      <c r="B10" s="107">
        <f>+'Λίστα Δράσεων'!C10</f>
        <v>0</v>
      </c>
      <c r="C10" s="84">
        <f>+'Κύριες Δράσεις Έργου'!AA105+'Κύριες Δράσεις Έργου'!AB105</f>
        <v>0</v>
      </c>
      <c r="D10" s="85">
        <f>+'Κύριες Δράσεις Έργου'!U105+'Κύριες Δράσεις Έργου'!V105</f>
        <v>0</v>
      </c>
      <c r="E10" s="86">
        <f>+'Κύριες Δράσεις Έργου'!W105</f>
        <v>0</v>
      </c>
      <c r="F10" s="87">
        <f>+'Κύριες Δράσεις Έργου'!X105</f>
        <v>0</v>
      </c>
      <c r="G10" s="82">
        <f>+'Κύριες Δράσεις Έργου'!Y105</f>
        <v>0</v>
      </c>
      <c r="H10" s="87">
        <f>+'Κύριες Δράσεις Έργου'!Z105</f>
        <v>0</v>
      </c>
      <c r="I10" s="83">
        <f t="shared" si="1"/>
        <v>0</v>
      </c>
      <c r="J10" s="313"/>
      <c r="K10" s="78"/>
    </row>
    <row r="11" spans="1:11" ht="64.5" customHeight="1" thickTop="1" thickBot="1" x14ac:dyDescent="0.35">
      <c r="A11" s="100">
        <f>+'Λίστα Δράσεων'!B11</f>
        <v>0</v>
      </c>
      <c r="B11" s="108">
        <f>+'Λίστα Δράσεων'!C11</f>
        <v>0</v>
      </c>
      <c r="C11" s="79">
        <f>+'Κύριες Δράσεις Έργου'!AA106+'Κύριες Δράσεις Έργου'!AB106</f>
        <v>0</v>
      </c>
      <c r="D11" s="85">
        <f>+'Κύριες Δράσεις Έργου'!U106+'Κύριες Δράσεις Έργου'!V106</f>
        <v>0</v>
      </c>
      <c r="E11" s="86">
        <f>+'Κύριες Δράσεις Έργου'!W106</f>
        <v>0</v>
      </c>
      <c r="F11" s="87">
        <f>+'Κύριες Δράσεις Έργου'!X106</f>
        <v>0</v>
      </c>
      <c r="G11" s="82">
        <f>+'Κύριες Δράσεις Έργου'!Y106</f>
        <v>0</v>
      </c>
      <c r="H11" s="87">
        <f>+'Κύριες Δράσεις Έργου'!Z106</f>
        <v>0</v>
      </c>
      <c r="I11" s="83">
        <f t="shared" si="1"/>
        <v>0</v>
      </c>
      <c r="J11" s="313"/>
      <c r="K11" s="78"/>
    </row>
    <row r="12" spans="1:11" ht="64.5" customHeight="1" thickTop="1" thickBot="1" x14ac:dyDescent="0.35">
      <c r="A12" s="101">
        <f>+'Λίστα Δράσεων'!B12</f>
        <v>0</v>
      </c>
      <c r="B12" s="108">
        <f>+'Λίστα Δράσεων'!C12</f>
        <v>0</v>
      </c>
      <c r="C12" s="79">
        <f>+'Κύριες Δράσεις Έργου'!AA107+'Κύριες Δράσεις Έργου'!AB107</f>
        <v>0</v>
      </c>
      <c r="D12" s="80">
        <f>+'Κύριες Δράσεις Έργου'!U107+'Κύριες Δράσεις Έργου'!V107</f>
        <v>0</v>
      </c>
      <c r="E12" s="81">
        <f>+'Κύριες Δράσεις Έργου'!W107</f>
        <v>0</v>
      </c>
      <c r="F12" s="82">
        <f>+'Κύριες Δράσεις Έργου'!X107</f>
        <v>0</v>
      </c>
      <c r="G12" s="82">
        <f>+'Κύριες Δράσεις Έργου'!Y107</f>
        <v>0</v>
      </c>
      <c r="H12" s="87">
        <f>+'Κύριες Δράσεις Έργου'!Z107</f>
        <v>0</v>
      </c>
      <c r="I12" s="83">
        <f t="shared" si="1"/>
        <v>0</v>
      </c>
      <c r="J12" s="313"/>
      <c r="K12" s="78"/>
    </row>
    <row r="13" spans="1:11" ht="64.5" customHeight="1" thickTop="1" thickBot="1" x14ac:dyDescent="0.35">
      <c r="A13" s="100">
        <f>+'Λίστα Δράσεων'!B13</f>
        <v>0</v>
      </c>
      <c r="B13" s="108">
        <f>+'Λίστα Δράσεων'!C13</f>
        <v>0</v>
      </c>
      <c r="C13" s="84">
        <f>+'Κύριες Δράσεις Έργου'!AA108+'Κύριες Δράσεις Έργου'!AB108</f>
        <v>0</v>
      </c>
      <c r="D13" s="85">
        <f>+'Κύριες Δράσεις Έργου'!U108+'Κύριες Δράσεις Έργου'!V108</f>
        <v>0</v>
      </c>
      <c r="E13" s="86">
        <f>+'Κύριες Δράσεις Έργου'!W108</f>
        <v>0</v>
      </c>
      <c r="F13" s="87">
        <f>+'Κύριες Δράσεις Έργου'!X108</f>
        <v>0</v>
      </c>
      <c r="G13" s="82">
        <f>+'Κύριες Δράσεις Έργου'!Y108</f>
        <v>0</v>
      </c>
      <c r="H13" s="87">
        <f>+'Κύριες Δράσεις Έργου'!Z108</f>
        <v>0</v>
      </c>
      <c r="I13" s="83">
        <f t="shared" si="1"/>
        <v>0</v>
      </c>
      <c r="J13" s="313"/>
      <c r="K13" s="78"/>
    </row>
    <row r="14" spans="1:11" ht="64.5" customHeight="1" thickTop="1" thickBot="1" x14ac:dyDescent="0.35">
      <c r="A14" s="100">
        <f>+'Λίστα Δράσεων'!B14</f>
        <v>0</v>
      </c>
      <c r="B14" s="107">
        <f>+'Λίστα Δράσεων'!C14</f>
        <v>0</v>
      </c>
      <c r="C14" s="84">
        <f>+'Κύριες Δράσεις Έργου'!AA109+'Κύριες Δράσεις Έργου'!AB109</f>
        <v>0</v>
      </c>
      <c r="D14" s="85">
        <f>+'Κύριες Δράσεις Έργου'!U109+'Κύριες Δράσεις Έργου'!V109</f>
        <v>0</v>
      </c>
      <c r="E14" s="86">
        <f>+'Κύριες Δράσεις Έργου'!W109</f>
        <v>0</v>
      </c>
      <c r="F14" s="87">
        <f>+'Κύριες Δράσεις Έργου'!X109</f>
        <v>0</v>
      </c>
      <c r="G14" s="82">
        <f>+'Κύριες Δράσεις Έργου'!Y109</f>
        <v>0</v>
      </c>
      <c r="H14" s="87">
        <f>+'Κύριες Δράσεις Έργου'!Z109</f>
        <v>0</v>
      </c>
      <c r="I14" s="83">
        <f t="shared" si="1"/>
        <v>0</v>
      </c>
      <c r="J14" s="313"/>
      <c r="K14" s="78"/>
    </row>
    <row r="15" spans="1:11" ht="64.5" customHeight="1" thickTop="1" thickBot="1" x14ac:dyDescent="0.35">
      <c r="A15" s="100">
        <f>+'Λίστα Δράσεων'!B15</f>
        <v>0</v>
      </c>
      <c r="B15" s="108">
        <f>+'Λίστα Δράσεων'!C15</f>
        <v>0</v>
      </c>
      <c r="C15" s="84">
        <f>+'Κύριες Δράσεις Έργου'!AA110+'Κύριες Δράσεις Έργου'!AB110</f>
        <v>0</v>
      </c>
      <c r="D15" s="80">
        <f>+'Κύριες Δράσεις Έργου'!U110+'Κύριες Δράσεις Έργου'!V110</f>
        <v>0</v>
      </c>
      <c r="E15" s="81">
        <f>+'Κύριες Δράσεις Έργου'!W110</f>
        <v>0</v>
      </c>
      <c r="F15" s="82">
        <f>+'Κύριες Δράσεις Έργου'!X110</f>
        <v>0</v>
      </c>
      <c r="G15" s="82">
        <f>+'Κύριες Δράσεις Έργου'!Y110</f>
        <v>0</v>
      </c>
      <c r="H15" s="87">
        <f>+'Κύριες Δράσεις Έργου'!Z110</f>
        <v>0</v>
      </c>
      <c r="I15" s="83">
        <f t="shared" si="1"/>
        <v>0</v>
      </c>
      <c r="J15" s="313"/>
      <c r="K15" s="78"/>
    </row>
    <row r="16" spans="1:11" ht="64.5" customHeight="1" thickTop="1" thickBot="1" x14ac:dyDescent="0.35">
      <c r="A16" s="100">
        <f>+'Λίστα Δράσεων'!B16</f>
        <v>0</v>
      </c>
      <c r="B16" s="108">
        <f>+'Λίστα Δράσεων'!C16</f>
        <v>0</v>
      </c>
      <c r="C16" s="84">
        <f>+'Κύριες Δράσεις Έργου'!AA111+'Κύριες Δράσεις Έργου'!AB111</f>
        <v>0</v>
      </c>
      <c r="D16" s="85">
        <f>+'Κύριες Δράσεις Έργου'!U111+'Κύριες Δράσεις Έργου'!V111</f>
        <v>0</v>
      </c>
      <c r="E16" s="86">
        <f>+'Κύριες Δράσεις Έργου'!W111</f>
        <v>0</v>
      </c>
      <c r="F16" s="87">
        <f>+'Κύριες Δράσεις Έργου'!X111</f>
        <v>0</v>
      </c>
      <c r="G16" s="82">
        <f>+'Κύριες Δράσεις Έργου'!Y111</f>
        <v>0</v>
      </c>
      <c r="H16" s="87">
        <f>+'Κύριες Δράσεις Έργου'!Z111</f>
        <v>0</v>
      </c>
      <c r="I16" s="83">
        <f t="shared" si="1"/>
        <v>0</v>
      </c>
      <c r="J16" s="313"/>
      <c r="K16" s="78"/>
    </row>
    <row r="17" spans="1:11" ht="64.5" customHeight="1" thickTop="1" thickBot="1" x14ac:dyDescent="0.35">
      <c r="A17" s="100">
        <f>+'Λίστα Δράσεων'!B17</f>
        <v>0</v>
      </c>
      <c r="B17" s="108">
        <f>+'Λίστα Δράσεων'!C17</f>
        <v>0</v>
      </c>
      <c r="C17" s="79">
        <f>+'Κύριες Δράσεις Έργου'!AA112+'Κύριες Δράσεις Έργου'!AB112</f>
        <v>0</v>
      </c>
      <c r="D17" s="85">
        <f>+'Κύριες Δράσεις Έργου'!U112+'Κύριες Δράσεις Έργου'!V112</f>
        <v>0</v>
      </c>
      <c r="E17" s="86">
        <f>+'Κύριες Δράσεις Έργου'!W112</f>
        <v>0</v>
      </c>
      <c r="F17" s="87">
        <f>+'Κύριες Δράσεις Έργου'!X112</f>
        <v>0</v>
      </c>
      <c r="G17" s="82">
        <f>+'Κύριες Δράσεις Έργου'!Y112</f>
        <v>0</v>
      </c>
      <c r="H17" s="87">
        <f>+'Κύριες Δράσεις Έργου'!Z112</f>
        <v>0</v>
      </c>
      <c r="I17" s="83">
        <f t="shared" si="1"/>
        <v>0</v>
      </c>
      <c r="J17" s="313"/>
      <c r="K17" s="78"/>
    </row>
    <row r="18" spans="1:11" ht="64.5" customHeight="1" thickTop="1" thickBot="1" x14ac:dyDescent="0.35">
      <c r="A18" s="101">
        <f>+'Λίστα Δράσεων'!B18</f>
        <v>0</v>
      </c>
      <c r="B18" s="107">
        <f>+'Λίστα Δράσεων'!C18</f>
        <v>0</v>
      </c>
      <c r="C18" s="79">
        <f>+'Κύριες Δράσεις Έργου'!AA113+'Κύριες Δράσεις Έργου'!AB113</f>
        <v>0</v>
      </c>
      <c r="D18" s="80">
        <f>+'Κύριες Δράσεις Έργου'!U113+'Κύριες Δράσεις Έργου'!V113</f>
        <v>0</v>
      </c>
      <c r="E18" s="81">
        <f>+'Κύριες Δράσεις Έργου'!W113</f>
        <v>0</v>
      </c>
      <c r="F18" s="82">
        <f>+'Κύριες Δράσεις Έργου'!X113</f>
        <v>0</v>
      </c>
      <c r="G18" s="82">
        <f>+'Κύριες Δράσεις Έργου'!Y113</f>
        <v>0</v>
      </c>
      <c r="H18" s="87">
        <f>+'Κύριες Δράσεις Έργου'!Z113</f>
        <v>0</v>
      </c>
      <c r="I18" s="83">
        <f t="shared" si="1"/>
        <v>0</v>
      </c>
      <c r="J18" s="313"/>
      <c r="K18" s="78"/>
    </row>
    <row r="19" spans="1:11" ht="64.5" customHeight="1" thickTop="1" thickBot="1" x14ac:dyDescent="0.35">
      <c r="A19" s="100">
        <f>+'Λίστα Δράσεων'!B19</f>
        <v>0</v>
      </c>
      <c r="B19" s="108">
        <f>+'Λίστα Δράσεων'!C19</f>
        <v>0</v>
      </c>
      <c r="C19" s="84">
        <f>+'Κύριες Δράσεις Έργου'!AA114+'Κύριες Δράσεις Έργου'!AB114</f>
        <v>0</v>
      </c>
      <c r="D19" s="85">
        <f>+'Κύριες Δράσεις Έργου'!U114+'Κύριες Δράσεις Έργου'!V114</f>
        <v>0</v>
      </c>
      <c r="E19" s="86">
        <f>+'Κύριες Δράσεις Έργου'!W114</f>
        <v>0</v>
      </c>
      <c r="F19" s="87">
        <f>+'Κύριες Δράσεις Έργου'!X114</f>
        <v>0</v>
      </c>
      <c r="G19" s="82">
        <f>+'Κύριες Δράσεις Έργου'!Y114</f>
        <v>0</v>
      </c>
      <c r="H19" s="87">
        <f>+'Κύριες Δράσεις Έργου'!Z114</f>
        <v>0</v>
      </c>
      <c r="I19" s="83">
        <f>ROUND(SUM(D19:H19),2)</f>
        <v>0</v>
      </c>
      <c r="J19" s="314"/>
      <c r="K19" s="78"/>
    </row>
    <row r="20" spans="1:11" ht="64.5" customHeight="1" thickTop="1" thickBot="1" x14ac:dyDescent="0.35">
      <c r="A20" s="194">
        <f>+'Λίστα Δράσεων'!B24</f>
        <v>0</v>
      </c>
      <c r="B20" s="108">
        <f>+'Λίστα Δράσεων'!C24</f>
        <v>0</v>
      </c>
      <c r="C20" s="84">
        <f>'Δράσεις Ανάπτυξης Ικανοτήτων'!Z99+'Δράσεις Ανάπτυξης Ικανοτήτων'!AA99</f>
        <v>0</v>
      </c>
      <c r="D20" s="190">
        <f>'Δράσεις Ανάπτυξης Ικανοτήτων'!U99+'Δράσεις Ανάπτυξης Ικανοτήτων'!V99</f>
        <v>0</v>
      </c>
      <c r="E20" s="191">
        <f>'Δράσεις Ανάπτυξης Ικανοτήτων'!W99</f>
        <v>0</v>
      </c>
      <c r="F20" s="192">
        <f>'Δράσεις Ανάπτυξης Ικανοτήτων'!X99</f>
        <v>0</v>
      </c>
      <c r="G20" s="193"/>
      <c r="H20" s="192">
        <f>'Δράσεις Ανάπτυξης Ικανοτήτων'!Y99</f>
        <v>0</v>
      </c>
      <c r="I20" s="83">
        <f t="shared" ref="I20:I32" si="2">ROUND(SUM(D20:H20),2)</f>
        <v>0</v>
      </c>
      <c r="J20" s="312">
        <f>ROUND(SUM(I20:I32),2)</f>
        <v>0</v>
      </c>
      <c r="K20" s="78"/>
    </row>
    <row r="21" spans="1:11" ht="64.5" customHeight="1" thickTop="1" thickBot="1" x14ac:dyDescent="0.35">
      <c r="A21" s="101">
        <f>+'Λίστα Δράσεων'!B25</f>
        <v>0</v>
      </c>
      <c r="B21" s="108">
        <f>+'Λίστα Δράσεων'!C25</f>
        <v>0</v>
      </c>
      <c r="C21" s="84">
        <f>'Δράσεις Ανάπτυξης Ικανοτήτων'!Z100+'Δράσεις Ανάπτυξης Ικανοτήτων'!AA100</f>
        <v>0</v>
      </c>
      <c r="D21" s="190">
        <f>'Δράσεις Ανάπτυξης Ικανοτήτων'!U100+'Δράσεις Ανάπτυξης Ικανοτήτων'!V100</f>
        <v>0</v>
      </c>
      <c r="E21" s="191">
        <f>'Δράσεις Ανάπτυξης Ικανοτήτων'!W100</f>
        <v>0</v>
      </c>
      <c r="F21" s="192">
        <f>'Δράσεις Ανάπτυξης Ικανοτήτων'!X100</f>
        <v>0</v>
      </c>
      <c r="G21" s="193"/>
      <c r="H21" s="192">
        <f>'Δράσεις Ανάπτυξης Ικανοτήτων'!Y100</f>
        <v>0</v>
      </c>
      <c r="I21" s="83">
        <f t="shared" si="2"/>
        <v>0</v>
      </c>
      <c r="J21" s="313"/>
      <c r="K21" s="78"/>
    </row>
    <row r="22" spans="1:11" ht="64.5" customHeight="1" thickTop="1" thickBot="1" x14ac:dyDescent="0.35">
      <c r="A22" s="100">
        <f>+'Λίστα Δράσεων'!B26</f>
        <v>0</v>
      </c>
      <c r="B22" s="108">
        <f>+'Λίστα Δράσεων'!C26</f>
        <v>0</v>
      </c>
      <c r="C22" s="84">
        <f>'Δράσεις Ανάπτυξης Ικανοτήτων'!Z101+'Δράσεις Ανάπτυξης Ικανοτήτων'!AA101</f>
        <v>0</v>
      </c>
      <c r="D22" s="190">
        <f>'Δράσεις Ανάπτυξης Ικανοτήτων'!U101+'Δράσεις Ανάπτυξης Ικανοτήτων'!V101</f>
        <v>0</v>
      </c>
      <c r="E22" s="191">
        <f>'Δράσεις Ανάπτυξης Ικανοτήτων'!W101</f>
        <v>0</v>
      </c>
      <c r="F22" s="192">
        <f>'Δράσεις Ανάπτυξης Ικανοτήτων'!X101</f>
        <v>0</v>
      </c>
      <c r="G22" s="193"/>
      <c r="H22" s="192">
        <f>'Δράσεις Ανάπτυξης Ικανοτήτων'!Y101</f>
        <v>0</v>
      </c>
      <c r="I22" s="83">
        <f t="shared" si="2"/>
        <v>0</v>
      </c>
      <c r="J22" s="313"/>
      <c r="K22" s="78"/>
    </row>
    <row r="23" spans="1:11" ht="64.5" customHeight="1" thickTop="1" thickBot="1" x14ac:dyDescent="0.35">
      <c r="A23" s="100">
        <f>+'Λίστα Δράσεων'!B27</f>
        <v>0</v>
      </c>
      <c r="B23" s="108">
        <f>+'Λίστα Δράσεων'!C27</f>
        <v>0</v>
      </c>
      <c r="C23" s="84">
        <f>'Δράσεις Ανάπτυξης Ικανοτήτων'!Z102+'Δράσεις Ανάπτυξης Ικανοτήτων'!AA102</f>
        <v>0</v>
      </c>
      <c r="D23" s="190">
        <f>'Δράσεις Ανάπτυξης Ικανοτήτων'!U102+'Δράσεις Ανάπτυξης Ικανοτήτων'!V102</f>
        <v>0</v>
      </c>
      <c r="E23" s="191">
        <f>'Δράσεις Ανάπτυξης Ικανοτήτων'!W102</f>
        <v>0</v>
      </c>
      <c r="F23" s="192">
        <f>'Δράσεις Ανάπτυξης Ικανοτήτων'!X102</f>
        <v>0</v>
      </c>
      <c r="G23" s="193"/>
      <c r="H23" s="192">
        <f>'Δράσεις Ανάπτυξης Ικανοτήτων'!Y102</f>
        <v>0</v>
      </c>
      <c r="I23" s="83">
        <f t="shared" si="2"/>
        <v>0</v>
      </c>
      <c r="J23" s="313"/>
      <c r="K23" s="78"/>
    </row>
    <row r="24" spans="1:11" ht="64.5" customHeight="1" thickTop="1" thickBot="1" x14ac:dyDescent="0.35">
      <c r="A24" s="100">
        <f>+'Λίστα Δράσεων'!B28</f>
        <v>0</v>
      </c>
      <c r="B24" s="108">
        <f>+'Λίστα Δράσεων'!C28</f>
        <v>0</v>
      </c>
      <c r="C24" s="84">
        <f>'Δράσεις Ανάπτυξης Ικανοτήτων'!Z103+'Δράσεις Ανάπτυξης Ικανοτήτων'!AA103</f>
        <v>0</v>
      </c>
      <c r="D24" s="190">
        <f>'Δράσεις Ανάπτυξης Ικανοτήτων'!U103+'Δράσεις Ανάπτυξης Ικανοτήτων'!V103</f>
        <v>0</v>
      </c>
      <c r="E24" s="191">
        <f>'Δράσεις Ανάπτυξης Ικανοτήτων'!W103</f>
        <v>0</v>
      </c>
      <c r="F24" s="192">
        <f>'Δράσεις Ανάπτυξης Ικανοτήτων'!X103</f>
        <v>0</v>
      </c>
      <c r="G24" s="193"/>
      <c r="H24" s="192">
        <f>'Δράσεις Ανάπτυξης Ικανοτήτων'!Y103</f>
        <v>0</v>
      </c>
      <c r="I24" s="83">
        <f t="shared" si="2"/>
        <v>0</v>
      </c>
      <c r="J24" s="313"/>
      <c r="K24" s="78"/>
    </row>
    <row r="25" spans="1:11" ht="64.5" customHeight="1" thickTop="1" thickBot="1" x14ac:dyDescent="0.35">
      <c r="A25" s="101">
        <f>+'Λίστα Δράσεων'!B29</f>
        <v>0</v>
      </c>
      <c r="B25" s="108">
        <f>+'Λίστα Δράσεων'!C29</f>
        <v>0</v>
      </c>
      <c r="C25" s="84">
        <f>'Δράσεις Ανάπτυξης Ικανοτήτων'!Z104+'Δράσεις Ανάπτυξης Ικανοτήτων'!AA104</f>
        <v>0</v>
      </c>
      <c r="D25" s="190">
        <f>'Δράσεις Ανάπτυξης Ικανοτήτων'!U104+'Δράσεις Ανάπτυξης Ικανοτήτων'!V104</f>
        <v>0</v>
      </c>
      <c r="E25" s="191">
        <f>'Δράσεις Ανάπτυξης Ικανοτήτων'!W104</f>
        <v>0</v>
      </c>
      <c r="F25" s="192">
        <f>'Δράσεις Ανάπτυξης Ικανοτήτων'!X104</f>
        <v>0</v>
      </c>
      <c r="G25" s="193"/>
      <c r="H25" s="192">
        <f>'Δράσεις Ανάπτυξης Ικανοτήτων'!Y104</f>
        <v>0</v>
      </c>
      <c r="I25" s="83">
        <f t="shared" si="2"/>
        <v>0</v>
      </c>
      <c r="J25" s="313"/>
      <c r="K25" s="78"/>
    </row>
    <row r="26" spans="1:11" ht="64.5" customHeight="1" thickTop="1" thickBot="1" x14ac:dyDescent="0.35">
      <c r="A26" s="100">
        <f>+'Λίστα Δράσεων'!B30</f>
        <v>0</v>
      </c>
      <c r="B26" s="108">
        <f>+'Λίστα Δράσεων'!C30</f>
        <v>0</v>
      </c>
      <c r="C26" s="84">
        <f>'Δράσεις Ανάπτυξης Ικανοτήτων'!Z105+'Δράσεις Ανάπτυξης Ικανοτήτων'!AA105</f>
        <v>0</v>
      </c>
      <c r="D26" s="190">
        <f>'Δράσεις Ανάπτυξης Ικανοτήτων'!U105+'Δράσεις Ανάπτυξης Ικανοτήτων'!V105</f>
        <v>0</v>
      </c>
      <c r="E26" s="191">
        <f>'Δράσεις Ανάπτυξης Ικανοτήτων'!W105</f>
        <v>0</v>
      </c>
      <c r="F26" s="192">
        <f>'Δράσεις Ανάπτυξης Ικανοτήτων'!X105</f>
        <v>0</v>
      </c>
      <c r="G26" s="193"/>
      <c r="H26" s="192">
        <f>'Δράσεις Ανάπτυξης Ικανοτήτων'!Y105</f>
        <v>0</v>
      </c>
      <c r="I26" s="83">
        <f t="shared" si="2"/>
        <v>0</v>
      </c>
      <c r="J26" s="313"/>
      <c r="K26" s="78"/>
    </row>
    <row r="27" spans="1:11" ht="64.5" customHeight="1" thickTop="1" thickBot="1" x14ac:dyDescent="0.35">
      <c r="A27" s="100">
        <f>+'Λίστα Δράσεων'!B31</f>
        <v>0</v>
      </c>
      <c r="B27" s="108">
        <f>+'Λίστα Δράσεων'!C31</f>
        <v>0</v>
      </c>
      <c r="C27" s="84">
        <f>'Δράσεις Ανάπτυξης Ικανοτήτων'!Z106+'Δράσεις Ανάπτυξης Ικανοτήτων'!AA106</f>
        <v>0</v>
      </c>
      <c r="D27" s="190">
        <f>'Δράσεις Ανάπτυξης Ικανοτήτων'!U106+'Δράσεις Ανάπτυξης Ικανοτήτων'!V106</f>
        <v>0</v>
      </c>
      <c r="E27" s="191">
        <f>'Δράσεις Ανάπτυξης Ικανοτήτων'!W106</f>
        <v>0</v>
      </c>
      <c r="F27" s="192">
        <f>'Δράσεις Ανάπτυξης Ικανοτήτων'!X106</f>
        <v>0</v>
      </c>
      <c r="G27" s="193"/>
      <c r="H27" s="192">
        <f>'Δράσεις Ανάπτυξης Ικανοτήτων'!Y106</f>
        <v>0</v>
      </c>
      <c r="I27" s="83">
        <f t="shared" si="2"/>
        <v>0</v>
      </c>
      <c r="J27" s="313"/>
      <c r="K27" s="78"/>
    </row>
    <row r="28" spans="1:11" ht="64.5" customHeight="1" thickTop="1" thickBot="1" x14ac:dyDescent="0.35">
      <c r="A28" s="100">
        <f>+'Λίστα Δράσεων'!B32</f>
        <v>0</v>
      </c>
      <c r="B28" s="108">
        <f>+'Λίστα Δράσεων'!C32</f>
        <v>0</v>
      </c>
      <c r="C28" s="84">
        <f>'Δράσεις Ανάπτυξης Ικανοτήτων'!Z107+'Δράσεις Ανάπτυξης Ικανοτήτων'!AA107</f>
        <v>0</v>
      </c>
      <c r="D28" s="190">
        <f>'Δράσεις Ανάπτυξης Ικανοτήτων'!U107+'Δράσεις Ανάπτυξης Ικανοτήτων'!V107</f>
        <v>0</v>
      </c>
      <c r="E28" s="191">
        <f>'Δράσεις Ανάπτυξης Ικανοτήτων'!W107</f>
        <v>0</v>
      </c>
      <c r="F28" s="192">
        <f>'Δράσεις Ανάπτυξης Ικανοτήτων'!X107</f>
        <v>0</v>
      </c>
      <c r="G28" s="193"/>
      <c r="H28" s="192">
        <f>'Δράσεις Ανάπτυξης Ικανοτήτων'!Y107</f>
        <v>0</v>
      </c>
      <c r="I28" s="83">
        <f t="shared" si="2"/>
        <v>0</v>
      </c>
      <c r="J28" s="313"/>
      <c r="K28" s="78"/>
    </row>
    <row r="29" spans="1:11" ht="64.5" customHeight="1" thickTop="1" thickBot="1" x14ac:dyDescent="0.35">
      <c r="A29" s="100">
        <f>+'Λίστα Δράσεων'!B33</f>
        <v>0</v>
      </c>
      <c r="B29" s="108">
        <f>+'Λίστα Δράσεων'!C33</f>
        <v>0</v>
      </c>
      <c r="C29" s="84">
        <f>'Δράσεις Ανάπτυξης Ικανοτήτων'!Z108+'Δράσεις Ανάπτυξης Ικανοτήτων'!AA108</f>
        <v>0</v>
      </c>
      <c r="D29" s="190">
        <f>'Δράσεις Ανάπτυξης Ικανοτήτων'!U108+'Δράσεις Ανάπτυξης Ικανοτήτων'!V108</f>
        <v>0</v>
      </c>
      <c r="E29" s="191">
        <f>'Δράσεις Ανάπτυξης Ικανοτήτων'!W108</f>
        <v>0</v>
      </c>
      <c r="F29" s="192">
        <f>'Δράσεις Ανάπτυξης Ικανοτήτων'!X108</f>
        <v>0</v>
      </c>
      <c r="G29" s="193"/>
      <c r="H29" s="192">
        <f>'Δράσεις Ανάπτυξης Ικανοτήτων'!Y108</f>
        <v>0</v>
      </c>
      <c r="I29" s="83">
        <f t="shared" si="2"/>
        <v>0</v>
      </c>
      <c r="J29" s="313"/>
      <c r="K29" s="78"/>
    </row>
    <row r="30" spans="1:11" ht="64.5" customHeight="1" thickTop="1" thickBot="1" x14ac:dyDescent="0.35">
      <c r="A30" s="101">
        <f>+'Λίστα Δράσεων'!B34</f>
        <v>0</v>
      </c>
      <c r="B30" s="108">
        <f>+'Λίστα Δράσεων'!C34</f>
        <v>0</v>
      </c>
      <c r="C30" s="84">
        <f>'Δράσεις Ανάπτυξης Ικανοτήτων'!Z109+'Δράσεις Ανάπτυξης Ικανοτήτων'!AA109</f>
        <v>0</v>
      </c>
      <c r="D30" s="190">
        <f>'Δράσεις Ανάπτυξης Ικανοτήτων'!U109+'Δράσεις Ανάπτυξης Ικανοτήτων'!V109</f>
        <v>0</v>
      </c>
      <c r="E30" s="191">
        <f>'Δράσεις Ανάπτυξης Ικανοτήτων'!W109</f>
        <v>0</v>
      </c>
      <c r="F30" s="192">
        <f>'Δράσεις Ανάπτυξης Ικανοτήτων'!X109</f>
        <v>0</v>
      </c>
      <c r="G30" s="193"/>
      <c r="H30" s="192">
        <f>'Δράσεις Ανάπτυξης Ικανοτήτων'!Y109</f>
        <v>0</v>
      </c>
      <c r="I30" s="83">
        <f t="shared" si="2"/>
        <v>0</v>
      </c>
      <c r="J30" s="313"/>
      <c r="K30" s="78"/>
    </row>
    <row r="31" spans="1:11" ht="64.5" customHeight="1" thickTop="1" thickBot="1" x14ac:dyDescent="0.35">
      <c r="A31" s="100">
        <f>+'Λίστα Δράσεων'!B35</f>
        <v>0</v>
      </c>
      <c r="B31" s="108">
        <f>+'Λίστα Δράσεων'!C35</f>
        <v>0</v>
      </c>
      <c r="C31" s="84">
        <f>'Δράσεις Ανάπτυξης Ικανοτήτων'!Z110+'Δράσεις Ανάπτυξης Ικανοτήτων'!AA110</f>
        <v>0</v>
      </c>
      <c r="D31" s="190">
        <f>'Δράσεις Ανάπτυξης Ικανοτήτων'!U110+'Δράσεις Ανάπτυξης Ικανοτήτων'!V110</f>
        <v>0</v>
      </c>
      <c r="E31" s="191">
        <f>'Δράσεις Ανάπτυξης Ικανοτήτων'!W110</f>
        <v>0</v>
      </c>
      <c r="F31" s="192">
        <f>'Δράσεις Ανάπτυξης Ικανοτήτων'!X110</f>
        <v>0</v>
      </c>
      <c r="G31" s="193"/>
      <c r="H31" s="192">
        <f>'Δράσεις Ανάπτυξης Ικανοτήτων'!Y110</f>
        <v>0</v>
      </c>
      <c r="I31" s="83">
        <f t="shared" si="2"/>
        <v>0</v>
      </c>
      <c r="J31" s="313"/>
      <c r="K31" s="78"/>
    </row>
    <row r="32" spans="1:11" ht="64.5" customHeight="1" thickTop="1" thickBot="1" x14ac:dyDescent="0.35">
      <c r="A32" s="100">
        <f>+'Λίστα Δράσεων'!B36</f>
        <v>0</v>
      </c>
      <c r="B32" s="108">
        <f>+'Λίστα Δράσεων'!C36</f>
        <v>0</v>
      </c>
      <c r="C32" s="84">
        <f>'Δράσεις Ανάπτυξης Ικανοτήτων'!Z111+'Δράσεις Ανάπτυξης Ικανοτήτων'!AA111</f>
        <v>0</v>
      </c>
      <c r="D32" s="190">
        <f>'Δράσεις Ανάπτυξης Ικανοτήτων'!U111+'Δράσεις Ανάπτυξης Ικανοτήτων'!V111</f>
        <v>0</v>
      </c>
      <c r="E32" s="191">
        <f>'Δράσεις Ανάπτυξης Ικανοτήτων'!W111</f>
        <v>0</v>
      </c>
      <c r="F32" s="192">
        <f>'Δράσεις Ανάπτυξης Ικανοτήτων'!X111</f>
        <v>0</v>
      </c>
      <c r="G32" s="133"/>
      <c r="H32" s="192">
        <f>'Δράσεις Ανάπτυξης Ικανοτήτων'!Y111</f>
        <v>0</v>
      </c>
      <c r="I32" s="83">
        <f t="shared" si="2"/>
        <v>0</v>
      </c>
      <c r="J32" s="313"/>
      <c r="K32" s="78"/>
    </row>
    <row r="33" spans="1:11" ht="64.5" customHeight="1" thickTop="1" thickBot="1" x14ac:dyDescent="0.35">
      <c r="A33" s="319" t="s">
        <v>36</v>
      </c>
      <c r="B33" s="320"/>
      <c r="C33" s="103">
        <f t="shared" ref="C33:J33" si="3">SUM(C6:C32)</f>
        <v>0</v>
      </c>
      <c r="D33" s="102">
        <f t="shared" si="3"/>
        <v>0</v>
      </c>
      <c r="E33" s="104">
        <f t="shared" si="3"/>
        <v>0</v>
      </c>
      <c r="F33" s="105">
        <f t="shared" si="3"/>
        <v>0</v>
      </c>
      <c r="G33" s="105">
        <f t="shared" si="3"/>
        <v>0</v>
      </c>
      <c r="H33" s="105">
        <f t="shared" si="3"/>
        <v>0</v>
      </c>
      <c r="I33" s="106">
        <f>SUM(I6:I32)</f>
        <v>0</v>
      </c>
      <c r="J33" s="134">
        <f t="shared" si="3"/>
        <v>0</v>
      </c>
      <c r="K33" s="78"/>
    </row>
    <row r="34" spans="1:11" ht="36.75" customHeight="1" x14ac:dyDescent="0.3">
      <c r="A34" s="89"/>
      <c r="B34" s="89"/>
      <c r="C34" s="89"/>
      <c r="D34" s="90"/>
      <c r="E34" s="89"/>
      <c r="F34" s="303"/>
      <c r="G34" s="303"/>
      <c r="H34" s="303"/>
      <c r="I34" s="303"/>
      <c r="J34" s="303"/>
      <c r="K34" s="78" t="s">
        <v>9</v>
      </c>
    </row>
    <row r="35" spans="1:11" ht="14.25" customHeight="1" x14ac:dyDescent="0.3">
      <c r="D35" s="6"/>
      <c r="I35" s="91"/>
      <c r="J35" s="92"/>
      <c r="K35" s="78"/>
    </row>
    <row r="36" spans="1:11" ht="14.25" customHeight="1" x14ac:dyDescent="0.3">
      <c r="D36" s="6"/>
      <c r="I36" s="88"/>
      <c r="J36" s="92"/>
      <c r="K36" s="78"/>
    </row>
    <row r="37" spans="1:11" ht="14.4" x14ac:dyDescent="0.3">
      <c r="D37" s="6"/>
      <c r="I37" s="78"/>
      <c r="J37" s="92"/>
      <c r="K37" s="78"/>
    </row>
    <row r="38" spans="1:11" ht="15" customHeight="1" x14ac:dyDescent="0.3">
      <c r="D38" s="6"/>
    </row>
    <row r="96" spans="10:10" ht="28.5" customHeight="1" x14ac:dyDescent="0.3">
      <c r="J96" s="92" t="s">
        <v>9</v>
      </c>
    </row>
  </sheetData>
  <sheetProtection algorithmName="SHA-512" hashValue="z8Ju073Wa5+RsV0XQ2OoOp4aWXTlNMZdV1Bj61leWye1pnUyTECfCz6CjW/xM+gRxy/6iEY7J5gY8KPSR8CrZg==" saltValue="Eo0RVse7J+O5BrnoW7AO7w==" spinCount="100000" sheet="1" selectLockedCells="1"/>
  <mergeCells count="16">
    <mergeCell ref="A2:A5"/>
    <mergeCell ref="G3:G4"/>
    <mergeCell ref="E3:E4"/>
    <mergeCell ref="A1:J1"/>
    <mergeCell ref="A33:B33"/>
    <mergeCell ref="B2:B5"/>
    <mergeCell ref="C2:I2"/>
    <mergeCell ref="F34:J34"/>
    <mergeCell ref="C4:D4"/>
    <mergeCell ref="F3:F4"/>
    <mergeCell ref="H3:H4"/>
    <mergeCell ref="I3:I4"/>
    <mergeCell ref="J3:J4"/>
    <mergeCell ref="C3:D3"/>
    <mergeCell ref="J6:J19"/>
    <mergeCell ref="J20:J32"/>
  </mergeCells>
  <pageMargins left="0.46" right="0.39" top="0.62992125984251968" bottom="0.35" header="0" footer="0"/>
  <pageSetup scale="33" orientation="portrait" r:id="rId1"/>
  <extLst>
    <ext xmlns:x14="http://schemas.microsoft.com/office/spreadsheetml/2009/9/main" uri="{78C0D931-6437-407d-A8EE-F0AAD7539E65}">
      <x14:conditionalFormattings>
        <x14:conditionalFormatting xmlns:xm="http://schemas.microsoft.com/office/excel/2006/main">
          <x14:cfRule type="expression" priority="1" id="{76F81B42-547C-4EEE-A63C-FFE02E94EB12}">
            <xm:f>'Λίστα Δράσεων'!$G$5="O ίδιος αριθμός δράση έχει επιλεγεί περισσότερες από μία φορές. Παρακαλούμε διορθώστε την επιλογή σας."</xm:f>
            <x14:dxf>
              <font>
                <color theme="1"/>
              </font>
              <fill>
                <patternFill>
                  <bgColor theme="1"/>
                </patternFill>
              </fill>
              <border>
                <left style="thin">
                  <color theme="1"/>
                </left>
                <right style="thin">
                  <color theme="1"/>
                </right>
                <top style="thin">
                  <color theme="1"/>
                </top>
                <bottom style="thin">
                  <color theme="1"/>
                </bottom>
              </border>
            </x14:dxf>
          </x14:cfRule>
          <xm:sqref>A1:K37</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df9301-b2fd-4647-802d-180da8d9d6cb" xsi:nil="true"/>
    <lcf76f155ced4ddcb4097134ff3c332f xmlns="5fd93c56-92f6-4664-ae60-56f00aeeef2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Έγγραφο" ma:contentTypeID="0x010100052A2A8E1865F944AC0614D5BED6FEDA" ma:contentTypeVersion="11" ma:contentTypeDescription="Δημιουργία νέου εγγράφου" ma:contentTypeScope="" ma:versionID="94a4be67c0183b0dcde16e527a4a65d8">
  <xsd:schema xmlns:xsd="http://www.w3.org/2001/XMLSchema" xmlns:xs="http://www.w3.org/2001/XMLSchema" xmlns:p="http://schemas.microsoft.com/office/2006/metadata/properties" xmlns:ns2="5fd93c56-92f6-4664-ae60-56f00aeeef27" xmlns:ns3="44df9301-b2fd-4647-802d-180da8d9d6cb" targetNamespace="http://schemas.microsoft.com/office/2006/metadata/properties" ma:root="true" ma:fieldsID="05f0b9735aaeaf8ef769d0381ff20163" ns2:_="" ns3:_="">
    <xsd:import namespace="5fd93c56-92f6-4664-ae60-56f00aeeef27"/>
    <xsd:import namespace="44df9301-b2fd-4647-802d-180da8d9d6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d93c56-92f6-4664-ae60-56f00aeeef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Ετικέτες εικόνας" ma:readOnly="false" ma:fieldId="{5cf76f15-5ced-4ddc-b409-7134ff3c332f}" ma:taxonomyMulti="true" ma:sspId="7356fdab-1bbc-418f-a03f-c248e59d48a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4df9301-b2fd-4647-802d-180da8d9d6c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9bf074d-7432-40ff-a4b4-5403384aa9f4}" ma:internalName="TaxCatchAll" ma:showField="CatchAllData" ma:web="44df9301-b2fd-4647-802d-180da8d9d6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3C013A-A4DA-4FFF-9283-AEB38AB733A5}">
  <ds:schemaRefs>
    <ds:schemaRef ds:uri="http://purl.org/dc/dcmitype/"/>
    <ds:schemaRef ds:uri="http://schemas.microsoft.com/office/2006/metadata/properties"/>
    <ds:schemaRef ds:uri="http://schemas.microsoft.com/office/2006/documentManagement/types"/>
    <ds:schemaRef ds:uri="http://www.w3.org/XML/1998/namespace"/>
    <ds:schemaRef ds:uri="http://purl.org/dc/terms/"/>
    <ds:schemaRef ds:uri="b2d74543-a2b4-4589-a54d-14eae0400cd3"/>
    <ds:schemaRef ds:uri="http://purl.org/dc/elements/1.1/"/>
    <ds:schemaRef ds:uri="44df9301-b2fd-4647-802d-180da8d9d6cb"/>
    <ds:schemaRef ds:uri="http://schemas.microsoft.com/office/infopath/2007/PartnerControls"/>
    <ds:schemaRef ds:uri="http://schemas.openxmlformats.org/package/2006/metadata/core-properties"/>
    <ds:schemaRef ds:uri="f5a64e65-5365-4216-94ab-0381cb512775"/>
  </ds:schemaRefs>
</ds:datastoreItem>
</file>

<file path=customXml/itemProps2.xml><?xml version="1.0" encoding="utf-8"?>
<ds:datastoreItem xmlns:ds="http://schemas.openxmlformats.org/officeDocument/2006/customXml" ds:itemID="{CA185F6C-3562-456C-8CEA-B52C7D305E79}"/>
</file>

<file path=customXml/itemProps3.xml><?xml version="1.0" encoding="utf-8"?>
<ds:datastoreItem xmlns:ds="http://schemas.openxmlformats.org/officeDocument/2006/customXml" ds:itemID="{CC255BAE-D67D-4F92-ABD8-86F3F2A0EF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Προϋπολογισμός_Ανθρώπινα Δικαιώματα_Μικρά Έργα_CSFGreece</dc:title>
  <dc:subject>GR-CIVILSOCIETY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2026-09-10T12:51:31Z</cp:lastPrinted>
  <dcterms:created xsi:type="dcterms:W3CDTF">2023-01-06T12:35:14Z</dcterms:created>
  <dcterms:modified xsi:type="dcterms:W3CDTF">2026-09-10T14:34:14Z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0x010100052A2A8E1865F944AC0614D5BED6FEDA</vt:lpwstr>
  </property>
  <property fmtid="{D5CDD505-2E9C-101B-9397-08002B2CF9AE}" pid="3" name="MediaServiceImageTags">
    <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Προϋπολογισμός_Ανθρώπινα Δικαιώματα_Μικρά Έργα_CSFGreece</vt:lpwstr>
  </property>
  <property fmtid="{D5CDD505-2E9C-101B-9397-08002B2CF9AE}" pid="7" name="GrACE context">
    <vt:lpwstr>GR-CIVILSOCIETY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02-11-2026 09:57:13</vt:lpwstr>
  </property>
  <property fmtid="{D5CDD505-2E9C-101B-9397-08002B2CF9AE}" pid="10" name="GrACE date of creation">
    <vt:lpwstr>10-09-2026</vt:lpwstr>
  </property>
  <property fmtid="{D5CDD505-2E9C-101B-9397-08002B2CF9AE}" pid="11" name="GrACE version number and date">
    <vt:lpwstr>v1.0/10-09-2026</vt:lpwstr>
  </property>
  <property fmtid="{D5CDD505-2E9C-101B-9397-08002B2CF9AE}" pid="12" name="GrACE document classification">
    <vt:lpwstr>8.19.13 Call</vt:lpwstr>
  </property>
  <property fmtid="{D5CDD505-2E9C-101B-9397-08002B2CF9AE}" pid="13" name="GrACE reference ID">
    <vt:lpwstr>65584</vt:lpwstr>
  </property>
</Properties>
</file>